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ушка\Downloads\"/>
    </mc:Choice>
  </mc:AlternateContent>
  <xr:revisionPtr revIDLastSave="0" documentId="8_{64AB1492-0ED1-46CF-8DE1-73C84878A0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раздел 1 и 2" sheetId="1" r:id="rId1"/>
  </sheets>
  <definedNames>
    <definedName name="Z_05E486C0_6DBD_49B1_AF6A_BC8DF6FA107F_.wvu.PrintArea" localSheetId="0" hidden="1">'раздел 1 и 2'!$A$1:$P$211</definedName>
    <definedName name="Z_05E486C0_6DBD_49B1_AF6A_BC8DF6FA107F_.wvu.Rows" localSheetId="0" hidden="1">'раздел 1 и 2'!$136:$150,'раздел 1 и 2'!$156:$170,'раздел 1 и 2'!$172:$180,'раздел 1 и 2'!$183:$183</definedName>
    <definedName name="Z_1560E1D9_2BAE_4CE5_89DB_061432386600_.wvu.PrintArea" localSheetId="0" hidden="1">'раздел 1 и 2'!$A$1:$P$211</definedName>
    <definedName name="Z_1560E1D9_2BAE_4CE5_89DB_061432386600_.wvu.Rows" localSheetId="0" hidden="1">'раздел 1 и 2'!$136:$150,'раздел 1 и 2'!$156:$170,'раздел 1 и 2'!$172:$180,'раздел 1 и 2'!$183:$183</definedName>
    <definedName name="_xlnm.Print_Area" localSheetId="0">'раздел 1 и 2'!$A$1:$O$192</definedName>
  </definedNames>
  <calcPr calcId="181029" iterate="1"/>
</workbook>
</file>

<file path=xl/calcChain.xml><?xml version="1.0" encoding="utf-8"?>
<calcChain xmlns="http://schemas.openxmlformats.org/spreadsheetml/2006/main">
  <c r="P193" i="1" l="1"/>
  <c r="O186" i="1"/>
  <c r="O151" i="1"/>
  <c r="N151" i="1"/>
  <c r="M151" i="1"/>
  <c r="N131" i="1"/>
  <c r="O131" i="1"/>
  <c r="O130" i="1" s="1"/>
  <c r="U60" i="1" s="1"/>
  <c r="M131" i="1"/>
  <c r="M130" i="1" s="1"/>
  <c r="Q60" i="1" s="1"/>
  <c r="M122" i="1"/>
  <c r="O121" i="1"/>
  <c r="N121" i="1"/>
  <c r="M121" i="1"/>
  <c r="L106" i="1"/>
  <c r="J106" i="1"/>
  <c r="H106" i="1"/>
  <c r="L91" i="1"/>
  <c r="L88" i="1" s="1"/>
  <c r="O181" i="1" s="1"/>
  <c r="O182" i="1" s="1"/>
  <c r="K91" i="1"/>
  <c r="K88" i="1" s="1"/>
  <c r="J91" i="1"/>
  <c r="I91" i="1"/>
  <c r="H91" i="1"/>
  <c r="H88" i="1" s="1"/>
  <c r="M182" i="1" s="1"/>
  <c r="M181" i="1" s="1"/>
  <c r="G91" i="1"/>
  <c r="G88" i="1" s="1"/>
  <c r="I88" i="1"/>
  <c r="J88" i="1"/>
  <c r="N181" i="1" s="1"/>
  <c r="N182" i="1" s="1"/>
  <c r="L86" i="1"/>
  <c r="K86" i="1"/>
  <c r="J86" i="1"/>
  <c r="I86" i="1"/>
  <c r="H86" i="1"/>
  <c r="G86" i="1"/>
  <c r="H75" i="1"/>
  <c r="L75" i="1"/>
  <c r="K75" i="1"/>
  <c r="J75" i="1"/>
  <c r="I75" i="1"/>
  <c r="G75" i="1"/>
  <c r="I69" i="1"/>
  <c r="G69" i="1"/>
  <c r="L70" i="1"/>
  <c r="K70" i="1"/>
  <c r="J70" i="1"/>
  <c r="I70" i="1"/>
  <c r="H70" i="1"/>
  <c r="G70" i="1"/>
  <c r="L69" i="1"/>
  <c r="K69" i="1"/>
  <c r="J69" i="1"/>
  <c r="H69" i="1"/>
  <c r="L66" i="1"/>
  <c r="L61" i="1" s="1"/>
  <c r="J66" i="1"/>
  <c r="J61" i="1" s="1"/>
  <c r="H66" i="1"/>
  <c r="H61" i="1" s="1"/>
  <c r="K66" i="1"/>
  <c r="K61" i="1" s="1"/>
  <c r="I66" i="1"/>
  <c r="I61" i="1" s="1"/>
  <c r="I60" i="1" s="1"/>
  <c r="G66" i="1"/>
  <c r="I65" i="1"/>
  <c r="K65" i="1" s="1"/>
  <c r="G61" i="1"/>
  <c r="G60" i="1" s="1"/>
  <c r="G63" i="1"/>
  <c r="I63" i="1" s="1"/>
  <c r="K63" i="1" s="1"/>
  <c r="G58" i="1"/>
  <c r="L57" i="1"/>
  <c r="H55" i="1"/>
  <c r="L55" i="1"/>
  <c r="K55" i="1"/>
  <c r="J55" i="1"/>
  <c r="I55" i="1"/>
  <c r="G55" i="1"/>
  <c r="L51" i="1"/>
  <c r="K51" i="1"/>
  <c r="J51" i="1"/>
  <c r="I51" i="1"/>
  <c r="H51" i="1"/>
  <c r="G51" i="1"/>
  <c r="L50" i="1"/>
  <c r="L49" i="1"/>
  <c r="R69" i="1"/>
  <c r="P69" i="1"/>
  <c r="L46" i="1"/>
  <c r="K46" i="1"/>
  <c r="J46" i="1"/>
  <c r="H46" i="1"/>
  <c r="G46" i="1"/>
  <c r="J38" i="1"/>
  <c r="L38" i="1"/>
  <c r="H38" i="1"/>
  <c r="J34" i="1"/>
  <c r="T34" i="1"/>
  <c r="L34" i="1"/>
  <c r="H34" i="1"/>
  <c r="R33" i="1"/>
  <c r="R35" i="1" s="1"/>
  <c r="K31" i="1"/>
  <c r="R26" i="1"/>
  <c r="Q26" i="1"/>
  <c r="P26" i="1"/>
  <c r="M10" i="1"/>
  <c r="C14" i="1" s="1"/>
  <c r="H33" i="1" l="1"/>
  <c r="J60" i="1"/>
  <c r="S2" i="1" s="1"/>
  <c r="L60" i="1"/>
  <c r="U2" i="1" s="1"/>
  <c r="N118" i="1"/>
  <c r="N187" i="1" s="1"/>
  <c r="N130" i="1"/>
  <c r="S60" i="1" s="1"/>
  <c r="H60" i="1"/>
  <c r="Q2" i="1" s="1"/>
  <c r="L33" i="1"/>
  <c r="U1" i="1" s="1"/>
  <c r="U3" i="1" s="1"/>
  <c r="K60" i="1"/>
  <c r="K39" i="1" s="1"/>
  <c r="K38" i="1" s="1"/>
  <c r="M118" i="1"/>
  <c r="O118" i="1"/>
  <c r="R36" i="1"/>
  <c r="T36" i="1" s="1"/>
  <c r="Q27" i="1"/>
  <c r="Q1" i="1"/>
  <c r="J33" i="1"/>
  <c r="S1" i="1" s="1"/>
  <c r="S3" i="1" s="1"/>
  <c r="G39" i="1"/>
  <c r="P2" i="1"/>
  <c r="R2" i="1"/>
  <c r="I39" i="1"/>
  <c r="M186" i="1"/>
  <c r="M128" i="1"/>
  <c r="M127" i="1" s="1"/>
  <c r="M126" i="1" s="1"/>
  <c r="M185" i="1" s="1"/>
  <c r="M193" i="1" s="1"/>
  <c r="O188" i="1"/>
  <c r="O128" i="1"/>
  <c r="O127" i="1" s="1"/>
  <c r="O126" i="1" s="1"/>
  <c r="O185" i="1" s="1"/>
  <c r="O193" i="1" s="1"/>
  <c r="Q69" i="1"/>
  <c r="I46" i="1"/>
  <c r="T2" i="1" l="1"/>
  <c r="N128" i="1"/>
  <c r="N127" i="1" s="1"/>
  <c r="N126" i="1" s="1"/>
  <c r="N185" i="1" s="1"/>
  <c r="N193" i="1" s="1"/>
  <c r="Q3" i="1"/>
  <c r="R66" i="1"/>
  <c r="K33" i="1"/>
  <c r="Q66" i="1"/>
  <c r="I38" i="1"/>
  <c r="I33" i="1" s="1"/>
  <c r="S33" i="1"/>
  <c r="P66" i="1"/>
  <c r="G38" i="1"/>
  <c r="G33" i="1" s="1"/>
  <c r="P27" i="1" l="1"/>
  <c r="P1" i="1"/>
  <c r="P3" i="1" s="1"/>
  <c r="U34" i="1"/>
  <c r="P28" i="1"/>
  <c r="Q59" i="1"/>
  <c r="S35" i="1"/>
  <c r="T35" i="1" s="1"/>
  <c r="T33" i="1"/>
  <c r="U33" i="1" s="1"/>
  <c r="U35" i="1" s="1"/>
  <c r="R27" i="1"/>
  <c r="R1" i="1"/>
  <c r="R3" i="1" s="1"/>
  <c r="Q28" i="1"/>
  <c r="S59" i="1"/>
  <c r="T1" i="1"/>
  <c r="T3" i="1" s="1"/>
  <c r="U59" i="1"/>
  <c r="R28" i="1"/>
  <c r="V35" i="1" l="1"/>
</calcChain>
</file>

<file path=xl/sharedStrings.xml><?xml version="1.0" encoding="utf-8"?>
<sst xmlns="http://schemas.openxmlformats.org/spreadsheetml/2006/main" count="632" uniqueCount="393">
  <si>
    <t>УТВЕРЖДАЮ:</t>
  </si>
  <si>
    <t>Заведующий  МБДОУ № 248</t>
  </si>
  <si>
    <t>(наименование должности лица, утверждающего документ)</t>
  </si>
  <si>
    <t>Т.А. Гайдук</t>
  </si>
  <si>
    <t>(подпись)</t>
  </si>
  <si>
    <t>(расшифровка подписи)</t>
  </si>
  <si>
    <t xml:space="preserve"> ПЛАН
 финансово-хозяйственной деятельности на 2025 г. </t>
  </si>
  <si>
    <t>(на 2025 г. и плановый период 2026 и 2027 годов¹)</t>
  </si>
  <si>
    <t>Коды</t>
  </si>
  <si>
    <t>Дата</t>
  </si>
  <si>
    <t>Орган, осуществляющий функции и полномочия учредителя:</t>
  </si>
  <si>
    <t>Главное управление образования администрация города Красноярска</t>
  </si>
  <si>
    <t>по Сводному реестру</t>
  </si>
  <si>
    <t>04300575</t>
  </si>
  <si>
    <t>глава по БК</t>
  </si>
  <si>
    <t>912</t>
  </si>
  <si>
    <t>Щ52990</t>
  </si>
  <si>
    <t>ИНН</t>
  </si>
  <si>
    <t>Учреждение:</t>
  </si>
  <si>
    <t>муниципальное бюджетное дошкольное образовательное учреждение "Детский сад № 248"</t>
  </si>
  <si>
    <t>КПП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</si>
  <si>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</si>
  <si>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</si>
  <si>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</si>
  <si>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</si>
  <si>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</si>
  <si>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стро-ки</t>
  </si>
  <si>
    <r>
      <t xml:space="preserve">Код по бюджет-ной класси-фикации Россий-ской Федера-ции 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</si>
  <si>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Сумма, руб. (с точностью до двух знаков плосле запятой </t>
    </r>
    <r>
      <rPr>
        <sz val="10"/>
        <rFont val="Calibri"/>
        <family val="2"/>
        <charset val="204"/>
      </rPr>
      <t>–</t>
    </r>
    <r>
      <rPr>
        <sz val="10"/>
        <rFont val="Times New Roman"/>
        <family val="1"/>
        <charset val="204"/>
      </rPr>
      <t xml:space="preserve"> 0,00)</t>
    </r>
  </si>
  <si>
    <t>на 2025 г.</t>
  </si>
  <si>
    <t xml:space="preserve">на 2026 г. </t>
  </si>
  <si>
    <t>на 2027 г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</si>
  <si>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</si>
  <si>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</si>
  <si>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</si>
  <si>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</si>
  <si>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субсидии</t>
  </si>
  <si>
    <t>поступления 
от приносящей доход деятельности</t>
  </si>
  <si>
    <r>
      <t xml:space="preserve">Остаток средств на начало текущего финансового года </t>
    </r>
    <r>
      <rPr>
        <vertAlign val="superscript"/>
        <sz val="10"/>
        <rFont val="Times New Roman"/>
        <family val="1"/>
        <charset val="204"/>
      </rPr>
      <t>4</t>
    </r>
  </si>
  <si>
    <t>0001</t>
  </si>
  <si>
    <t>х</t>
  </si>
  <si>
    <t>-</t>
  </si>
  <si>
    <r>
      <t xml:space="preserve">Остаток средств на конец текущего финансового года </t>
    </r>
    <r>
      <rPr>
        <vertAlign val="superscript"/>
        <sz val="10"/>
        <rFont val="Times New Roman"/>
        <family val="1"/>
        <charset val="204"/>
      </rPr>
      <t>4</t>
    </r>
  </si>
  <si>
    <t>0002</t>
  </si>
  <si>
    <t>иные</t>
  </si>
  <si>
    <t>мз</t>
  </si>
  <si>
    <t>проверка на остатки</t>
  </si>
  <si>
    <t>Доходы, всего:</t>
  </si>
  <si>
    <t>1000</t>
  </si>
  <si>
    <t>в том числе:
доходы от собственности, всего</t>
  </si>
  <si>
    <t>1100</t>
  </si>
  <si>
    <t>120</t>
  </si>
  <si>
    <t>бюджет</t>
  </si>
  <si>
    <t>в том числе: доходы, получаемые в виде арендной либо иной платы за передачу в возмездное пользование муниципального имущества</t>
  </si>
  <si>
    <t>1110</t>
  </si>
  <si>
    <t>остатки</t>
  </si>
  <si>
    <t>доходы в виде процентов по депозитам автономных учреждений в кредитных организациях</t>
  </si>
  <si>
    <t>1120</t>
  </si>
  <si>
    <t>внебюджет</t>
  </si>
  <si>
    <t>доходы в виде процентов по остаткам средств на счетах автономных учреждений в кредитных организациях</t>
  </si>
  <si>
    <t>1130</t>
  </si>
  <si>
    <t>доходы от оказания услуг, работ, компенсации затрат учреждений, всего</t>
  </si>
  <si>
    <t>1200</t>
  </si>
  <si>
    <t>130</t>
  </si>
  <si>
    <t>ЗП 211</t>
  </si>
  <si>
    <t>в том числе:
субсидии на финансовое обеспечение выполнения муниципального задания</t>
  </si>
  <si>
    <t>1210</t>
  </si>
  <si>
    <t>ЗП 213</t>
  </si>
  <si>
    <t>доходы от оказания услуг, выполнения работ, в рамках установленного муниципального задания</t>
  </si>
  <si>
    <t>1220</t>
  </si>
  <si>
    <t>доходы от оказания услуг, выполнения работ, за плату сверх установленного муниципального задания и иной приносящей доход деятельности, предусмотренной уставом учреждения</t>
  </si>
  <si>
    <t>1230</t>
  </si>
  <si>
    <t>доходы, поступающие в порядке возмещения расходов, понесенных в связи с эксплуатацией имущества, находящегося в оперативном управлении учреждения</t>
  </si>
  <si>
    <t>1240</t>
  </si>
  <si>
    <t>родительская плата</t>
  </si>
  <si>
    <t>1250</t>
  </si>
  <si>
    <t>доходы от штрафов, пеней, иных сумм принудительного изъятия, всего</t>
  </si>
  <si>
    <t>1300</t>
  </si>
  <si>
    <t>140</t>
  </si>
  <si>
    <t>в том числе:</t>
  </si>
  <si>
    <t>1310</t>
  </si>
  <si>
    <t>безвозмездные денежные поступления, всего</t>
  </si>
  <si>
    <t>1400</t>
  </si>
  <si>
    <t>150</t>
  </si>
  <si>
    <t>в том числе: целевые субсидии</t>
  </si>
  <si>
    <t>субсидии на осуществление капитальных вложений</t>
  </si>
  <si>
    <t>в том числе: добровольные пожертвования</t>
  </si>
  <si>
    <t>гранты</t>
  </si>
  <si>
    <t>прочие доходы, всего</t>
  </si>
  <si>
    <t>1500</t>
  </si>
  <si>
    <t>1510</t>
  </si>
  <si>
    <t>1520</t>
  </si>
  <si>
    <t>доходы от операций с активами, всего</t>
  </si>
  <si>
    <t>1900</t>
  </si>
  <si>
    <t>доходы от реализации активов (макулатура, металлолом)</t>
  </si>
  <si>
    <r>
      <t xml:space="preserve">прочие поступления, всего </t>
    </r>
    <r>
      <rPr>
        <vertAlign val="superscript"/>
        <sz val="10"/>
        <rFont val="Times New Roman"/>
        <family val="1"/>
        <charset val="204"/>
      </rPr>
      <t>5</t>
    </r>
  </si>
  <si>
    <t>1980</t>
  </si>
  <si>
    <t>ПРОВЕРКА!!!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</si>
  <si>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</si>
  <si>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</si>
  <si>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</si>
  <si>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МЗ</t>
  </si>
  <si>
    <t>Расходы, всего</t>
  </si>
  <si>
    <t>2000</t>
  </si>
  <si>
    <t xml:space="preserve">ИЦ 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</si>
  <si>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</si>
  <si>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</si>
  <si>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</si>
  <si>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</si>
  <si>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</si>
  <si>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в том числе: стимулирующие выплаты директоров (заведующих)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</si>
  <si>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</si>
  <si>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</si>
  <si>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</si>
  <si>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</si>
  <si>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</si>
  <si>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</si>
  <si>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 xml:space="preserve">АЦК МЗ 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</si>
  <si>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</si>
  <si>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</si>
  <si>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</si>
  <si>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</si>
  <si>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</si>
  <si>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АЦК ИЦ</t>
  </si>
  <si>
    <t>на иные выплаты работникам</t>
  </si>
  <si>
    <t>2142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</si>
  <si>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</si>
  <si>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</si>
  <si>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</si>
  <si>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</si>
  <si>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</si>
  <si>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</si>
  <si>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</si>
  <si>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</si>
  <si>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</si>
  <si>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</si>
  <si>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</si>
  <si>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</si>
  <si>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</si>
  <si>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</si>
  <si>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</si>
  <si>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</si>
  <si>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</si>
  <si>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</si>
  <si>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</si>
  <si>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</si>
  <si>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</si>
  <si>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</si>
  <si>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</si>
  <si>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</si>
  <si>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</si>
  <si>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</si>
  <si>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</si>
  <si>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</si>
  <si>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</si>
  <si>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</si>
  <si>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</si>
  <si>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</si>
  <si>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бюджетным учреждениям</t>
  </si>
  <si>
    <t>2410</t>
  </si>
  <si>
    <t>гранты, предоставляемые  автномным учреждениям</t>
  </si>
  <si>
    <t>2420</t>
  </si>
  <si>
    <t>гранты, предоставляемые  иным некоммерческим организациям ( за исключением бюджетных и автонономных учреждений)</t>
  </si>
  <si>
    <t>2430</t>
  </si>
  <si>
    <t>гранты, предоставляемые другим организациям и физическим лицам</t>
  </si>
  <si>
    <t>взносы в международные организации</t>
  </si>
  <si>
    <t>платежи в целях обеспечения реализации соглашений с правительством иностранных государств и международными организациями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</si>
  <si>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</si>
  <si>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</si>
  <si>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</si>
  <si>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</si>
  <si>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</si>
  <si>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r>
      <t xml:space="preserve">расходы на закупку товаров, работ, услуг, всего </t>
    </r>
    <r>
      <rPr>
        <vertAlign val="superscript"/>
        <sz val="10"/>
        <rFont val="Times New Roman"/>
        <family val="1"/>
        <charset val="204"/>
      </rPr>
      <t>6</t>
    </r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</si>
  <si>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</si>
  <si>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</si>
  <si>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</si>
  <si>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</si>
  <si>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целях капитального ремонта муниципального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</si>
  <si>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</si>
  <si>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</si>
  <si>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</si>
  <si>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</si>
  <si>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</si>
  <si>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</si>
  <si>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Услуги связи</t>
  </si>
  <si>
    <t>2641</t>
  </si>
  <si>
    <t>Транспортные услуги</t>
  </si>
  <si>
    <t>2642</t>
  </si>
  <si>
    <t>Коммунальные услуги</t>
  </si>
  <si>
    <t>2643</t>
  </si>
  <si>
    <t>Работы, услуги по содержанию имущества</t>
  </si>
  <si>
    <t>2644</t>
  </si>
  <si>
    <t>Прочие услуги</t>
  </si>
  <si>
    <t>2645</t>
  </si>
  <si>
    <t>Страхование</t>
  </si>
  <si>
    <t>2646</t>
  </si>
  <si>
    <t>Увеличение стоимости основных средств</t>
  </si>
  <si>
    <t>2647</t>
  </si>
  <si>
    <t>Увеличение стоимости материальных запасов</t>
  </si>
  <si>
    <t>2648</t>
  </si>
  <si>
    <t>Закупка товаров, работ, услуг в целях создания, развития, эксплуатации и вывода из эксплуатации государственных информационных систем</t>
  </si>
  <si>
    <t>закупка  энергетических ресурсов</t>
  </si>
  <si>
    <t>капитальные вложения в объекты муниципальной собственности, всего</t>
  </si>
  <si>
    <t>400</t>
  </si>
  <si>
    <t>в том числе:
приобретение объектов недвижимого имущества муниципальными учреждениями</t>
  </si>
  <si>
    <t>406</t>
  </si>
  <si>
    <t>строительство (реконструкция) объектов недвижимого имущества муниципальными учреждениями</t>
  </si>
  <si>
    <t>407</t>
  </si>
  <si>
    <r>
      <t xml:space="preserve">Выплаты, уменьшающие доход, всего </t>
    </r>
    <r>
      <rPr>
        <vertAlign val="superscript"/>
        <sz val="10"/>
        <rFont val="Times New Roman"/>
        <family val="1"/>
        <charset val="204"/>
      </rPr>
      <t>7</t>
    </r>
  </si>
  <si>
    <t>3000</t>
  </si>
  <si>
    <t>100</t>
  </si>
  <si>
    <r>
      <t xml:space="preserve">в том числе:
налог на прибыль </t>
    </r>
    <r>
      <rPr>
        <vertAlign val="superscript"/>
        <sz val="10"/>
        <rFont val="Times New Roman"/>
        <family val="1"/>
        <charset val="204"/>
      </rPr>
      <t>7</t>
    </r>
  </si>
  <si>
    <t>3010</t>
  </si>
  <si>
    <r>
      <t xml:space="preserve">налог на добавленную стоимость </t>
    </r>
    <r>
      <rPr>
        <vertAlign val="superscript"/>
        <sz val="10"/>
        <rFont val="Times New Roman"/>
        <family val="1"/>
        <charset val="204"/>
      </rPr>
      <t>7</t>
    </r>
  </si>
  <si>
    <t>3020</t>
  </si>
  <si>
    <r>
      <t xml:space="preserve">прочие налоги, уменьшающие доход </t>
    </r>
    <r>
      <rPr>
        <vertAlign val="superscript"/>
        <sz val="10"/>
        <rFont val="Times New Roman"/>
        <family val="1"/>
        <charset val="204"/>
      </rPr>
      <t>7</t>
    </r>
  </si>
  <si>
    <t>3030</t>
  </si>
  <si>
    <r>
      <t xml:space="preserve">Прочие выплаты, всего </t>
    </r>
    <r>
      <rPr>
        <vertAlign val="superscript"/>
        <sz val="10"/>
        <rFont val="Times New Roman"/>
        <family val="1"/>
        <charset val="204"/>
      </rPr>
      <t>8</t>
    </r>
  </si>
  <si>
    <t>4000</t>
  </si>
  <si>
    <t>из них:
возврат в бюджет средств субсидии</t>
  </si>
  <si>
    <t>4010</t>
  </si>
  <si>
    <t>610</t>
  </si>
  <si>
    <r>
      <t xml:space="preserve">Раздел 2. Сведения по выплатам на закупки товаров, работ, услуг </t>
    </r>
    <r>
      <rPr>
        <vertAlign val="superscript"/>
        <sz val="15"/>
        <rFont val="Times New Roman"/>
        <family val="1"/>
        <charset val="204"/>
      </rPr>
      <t>9</t>
    </r>
  </si>
  <si>
    <t>№
п/п</t>
  </si>
  <si>
    <t>Коды
строк</t>
  </si>
  <si>
    <t>Год
начала закупки</t>
  </si>
  <si>
    <t>КБК Российской Федерации</t>
  </si>
  <si>
    <t>Сумма</t>
  </si>
  <si>
    <t>на 2025 г</t>
  </si>
  <si>
    <t>на 2026 г.</t>
  </si>
  <si>
    <t>на 2027 г.</t>
  </si>
  <si>
    <t>за предела-ми плано-вого периода</t>
  </si>
  <si>
    <t>(текущий финансо-вый год)</t>
  </si>
  <si>
    <t>(первый год плано-вого периода)</t>
  </si>
  <si>
    <t>(второй год плано-вого периода)</t>
  </si>
  <si>
    <t>1</t>
  </si>
  <si>
    <t>2</t>
  </si>
  <si>
    <t>3</t>
  </si>
  <si>
    <t>4</t>
  </si>
  <si>
    <t>4.1</t>
  </si>
  <si>
    <t>5</t>
  </si>
  <si>
    <t>6</t>
  </si>
  <si>
    <t>7</t>
  </si>
  <si>
    <t>8</t>
  </si>
  <si>
    <r>
      <t xml:space="preserve">Выплаты на закупку товаров, работ, услуг, всего </t>
    </r>
    <r>
      <rPr>
        <vertAlign val="superscript"/>
        <sz val="10"/>
        <rFont val="Times New Roman"/>
        <family val="1"/>
        <charset val="204"/>
      </rPr>
      <t>10</t>
    </r>
  </si>
  <si>
    <t>26000</t>
  </si>
  <si>
    <t>1.1</t>
  </si>
  <si>
    <r>
      <t xml:space="preserve">в том числе:
по контрактам (договорам), заключенным до начала текущего финансового года без применения норм Федерального закона 
от 05.04.2013 № 44-ФЗ «О контрактной системе в сфере закупок товаров, работ, услуг для обеспечения государственных 
и муниципальных нужд» (далее </t>
    </r>
    <r>
      <rPr>
        <sz val="10"/>
        <rFont val="Calibri"/>
        <family val="2"/>
        <charset val="204"/>
      </rPr>
      <t>–</t>
    </r>
    <r>
      <rPr>
        <sz val="10"/>
        <rFont val="Times New Roman"/>
        <family val="1"/>
        <charset val="204"/>
      </rPr>
      <t xml:space="preserve"> Федеральный закон № 44-ФЗ) 
и Федерального закона от 18.07.2011 № 223-ФЗ «О закупках товаров, работ, услуг отдельными видами юридических лиц» (далее </t>
    </r>
    <r>
      <rPr>
        <sz val="10"/>
        <rFont val="Calibri"/>
        <family val="2"/>
        <charset val="204"/>
      </rPr>
      <t>–</t>
    </r>
    <r>
      <rPr>
        <sz val="10"/>
        <rFont val="Times New Roman"/>
        <family val="1"/>
        <charset val="204"/>
      </rPr>
      <t xml:space="preserve"> Федеральный закон № 223-ФЗ)</t>
    </r>
    <r>
      <rPr>
        <vertAlign val="superscript"/>
        <sz val="10"/>
        <rFont val="Times New Roman"/>
        <family val="1"/>
        <charset val="204"/>
      </rPr>
      <t>11</t>
    </r>
  </si>
  <si>
    <t>26100</t>
  </si>
  <si>
    <t>1.2</t>
  </si>
  <si>
    <r>
      <t xml:space="preserve">по контрактам (договорам), планируемым к заключению 
в соответствующем финансовом году без применения норм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11</t>
    </r>
  </si>
  <si>
    <t>26200</t>
  </si>
  <si>
    <t>1.3</t>
  </si>
  <si>
    <r>
      <t xml:space="preserve">по контрактам (договорам), заключенным до начала текущего финансового года с учетом требований Федерального закона 
№ 44-ФЗ и Федерального закона № 223-ФЗ </t>
    </r>
    <r>
      <rPr>
        <vertAlign val="superscript"/>
        <sz val="10"/>
        <rFont val="Times New Roman"/>
        <family val="1"/>
        <charset val="204"/>
      </rPr>
      <t>12</t>
    </r>
  </si>
  <si>
    <t>26300</t>
  </si>
  <si>
    <t>1.3.1</t>
  </si>
  <si>
    <t>в том числе в соответствии с Федеральным законом № 44-ФЗ</t>
  </si>
  <si>
    <t>26310</t>
  </si>
  <si>
    <t>26310.1</t>
  </si>
  <si>
    <t>1.3.2</t>
  </si>
  <si>
    <t>в том числе в соответствии с Федеральным законом № 223-ФЗ</t>
  </si>
  <si>
    <t>26320</t>
  </si>
  <si>
    <t>26320.1</t>
  </si>
  <si>
    <t>1.4</t>
  </si>
  <si>
    <r>
      <t xml:space="preserve">по контрактам (договорам), планируемым к заключению 
в соответствующем финансовом году с учетом требований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12</t>
    </r>
  </si>
  <si>
    <t>26400</t>
  </si>
  <si>
    <t>1.4.1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</si>
  <si>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</si>
  <si>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</si>
  <si>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</si>
  <si>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в том числе:
в соответствии с Федеральным законом № 44-ФЗ</t>
  </si>
  <si>
    <t>26411</t>
  </si>
  <si>
    <t>1.4.1.2</t>
  </si>
  <si>
    <r>
      <t xml:space="preserve">в соответствии с Федеральным законом № 223-ФЗ </t>
    </r>
    <r>
      <rPr>
        <vertAlign val="superscript"/>
        <sz val="10"/>
        <rFont val="Times New Roman"/>
        <family val="1"/>
        <charset val="204"/>
      </rPr>
      <t>13</t>
    </r>
  </si>
  <si>
    <t>26412</t>
  </si>
  <si>
    <t>1.4.2</t>
  </si>
  <si>
    <t>за счет субсидий, предоставляемых в соответствии с абзацем вторым                                          
 пункта 1 статьи 78.1 Бюджетного кодекса Российской Федерации</t>
  </si>
  <si>
    <t>26420</t>
  </si>
  <si>
    <t>1.4.2.1</t>
  </si>
  <si>
    <t>26421</t>
  </si>
  <si>
    <t>26421.1</t>
  </si>
  <si>
    <t>021R373980</t>
  </si>
  <si>
    <t>26421.2</t>
  </si>
  <si>
    <t xml:space="preserve"> 0210088110</t>
  </si>
  <si>
    <t>26421.3</t>
  </si>
  <si>
    <t xml:space="preserve"> 02100S5820</t>
  </si>
  <si>
    <t>26421.4</t>
  </si>
  <si>
    <t>0210088100</t>
  </si>
  <si>
    <t>26421.5</t>
  </si>
  <si>
    <t>26421.6</t>
  </si>
  <si>
    <t>26421.7</t>
  </si>
  <si>
    <t>26421.8</t>
  </si>
  <si>
    <t>26421.9</t>
  </si>
  <si>
    <t>26421.10</t>
  </si>
  <si>
    <t>26421.11</t>
  </si>
  <si>
    <t>26421.12</t>
  </si>
  <si>
    <t>26421.13</t>
  </si>
  <si>
    <t>26421.14</t>
  </si>
  <si>
    <t>26421.15</t>
  </si>
  <si>
    <t>26421.16</t>
  </si>
  <si>
    <t>26421.17</t>
  </si>
  <si>
    <t>26421.18</t>
  </si>
  <si>
    <t>26421.19</t>
  </si>
  <si>
    <t>1.4.2.2</t>
  </si>
  <si>
    <r>
      <t xml:space="preserve">в том числе: в соответствии с Федеральным законом № 223-ФЗ </t>
    </r>
    <r>
      <rPr>
        <vertAlign val="superscript"/>
        <sz val="10"/>
        <rFont val="Times New Roman"/>
        <family val="1"/>
        <charset val="204"/>
      </rPr>
      <t>13</t>
    </r>
  </si>
  <si>
    <t>26422.1</t>
  </si>
  <si>
    <t>0210000610</t>
  </si>
  <si>
    <t>26422.2</t>
  </si>
  <si>
    <t>0210088230</t>
  </si>
  <si>
    <t>26422.3</t>
  </si>
  <si>
    <t>0210086040</t>
  </si>
  <si>
    <t>26422.4</t>
  </si>
  <si>
    <t>26422.5</t>
  </si>
  <si>
    <t>26422.6</t>
  </si>
  <si>
    <t>26422.7</t>
  </si>
  <si>
    <t>26422.8</t>
  </si>
  <si>
    <t>26422.9</t>
  </si>
  <si>
    <t>26422.10</t>
  </si>
  <si>
    <t>26422.11</t>
  </si>
  <si>
    <t>26422.12</t>
  </si>
  <si>
    <t>26422.13</t>
  </si>
  <si>
    <t>26422.14</t>
  </si>
  <si>
    <t>26422.15</t>
  </si>
  <si>
    <t>26422.16</t>
  </si>
  <si>
    <t>26422.17</t>
  </si>
  <si>
    <t>26422.18</t>
  </si>
  <si>
    <t>26422.19</t>
  </si>
  <si>
    <t>1.4.3</t>
  </si>
  <si>
    <r>
      <t xml:space="preserve">за счет субсидий, предоставляемых на осуществление капитальных вложений </t>
    </r>
    <r>
      <rPr>
        <vertAlign val="superscript"/>
        <sz val="10"/>
        <rFont val="Times New Roman"/>
        <family val="1"/>
        <charset val="204"/>
      </rPr>
      <t>14</t>
    </r>
  </si>
  <si>
    <t>26430</t>
  </si>
  <si>
    <t>26430.1</t>
  </si>
  <si>
    <t>0220086040</t>
  </si>
  <si>
    <t>26430.2</t>
  </si>
  <si>
    <t>0220088230</t>
  </si>
  <si>
    <t>26430.3</t>
  </si>
  <si>
    <t>0220088100</t>
  </si>
  <si>
    <t>26430.4</t>
  </si>
  <si>
    <t>0250088100</t>
  </si>
  <si>
    <t>26430.5</t>
  </si>
  <si>
    <t>0260088130</t>
  </si>
  <si>
    <t>26430.6</t>
  </si>
  <si>
    <t>0270088240</t>
  </si>
  <si>
    <t>26430.7</t>
  </si>
  <si>
    <t>1.4.4</t>
  </si>
  <si>
    <t>за счет прочих источников финансового обеспечения</t>
  </si>
  <si>
    <t>26450</t>
  </si>
  <si>
    <t>1.4.4.1</t>
  </si>
  <si>
    <t>26451</t>
  </si>
  <si>
    <t>26451.1</t>
  </si>
  <si>
    <t>1.4.4.2</t>
  </si>
  <si>
    <t>в соответствии с Федеральным законом № 223-ФЗ</t>
  </si>
  <si>
    <t>26452</t>
  </si>
  <si>
    <t xml:space="preserve"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</t>
  </si>
  <si>
    <t>26500</t>
  </si>
  <si>
    <t>в том числе по году начала закупки:</t>
  </si>
  <si>
    <t>26510</t>
  </si>
  <si>
    <t>2025</t>
  </si>
  <si>
    <t>26520</t>
  </si>
  <si>
    <t>2026</t>
  </si>
  <si>
    <t>26530</t>
  </si>
  <si>
    <t>2027</t>
  </si>
  <si>
    <t>Итого по договорам, планируемым к заключению в соответствующем финансовом году в соответствии с Федеральным законом № 223-ФЗ, 
по соответствующему году закупки</t>
  </si>
  <si>
    <t>26600</t>
  </si>
  <si>
    <t>26610</t>
  </si>
  <si>
    <t>26620</t>
  </si>
  <si>
    <t>26630</t>
  </si>
  <si>
    <t>Руководитель МКУ ЦБ "УО "Образование" Левобережная"</t>
  </si>
  <si>
    <t>Директор</t>
  </si>
  <si>
    <t>______</t>
  </si>
  <si>
    <t>Н.С. Кокман</t>
  </si>
  <si>
    <t>(уполномоченное лицо учреждения)</t>
  </si>
  <si>
    <t>(должность)</t>
  </si>
  <si>
    <t>Исполнитель</t>
  </si>
  <si>
    <t>Экономист</t>
  </si>
  <si>
    <t>Ободенко Н.М.</t>
  </si>
  <si>
    <t>221-85-13</t>
  </si>
  <si>
    <t>(фамилия, инициалы)</t>
  </si>
  <si>
    <t>(телефон)</t>
  </si>
  <si>
    <t>«     »</t>
  </si>
  <si>
    <t xml:space="preserve">                              </t>
  </si>
  <si>
    <t>2024 г.</t>
  </si>
  <si>
    <t>СОГЛАСОВАНО</t>
  </si>
  <si>
    <t>Заместитель руководителя главного управления образования администрации города Красноярска</t>
  </si>
  <si>
    <t>(наименование должности уполномоченного лица уполномоченного органа)</t>
  </si>
  <si>
    <t>Т.В. Авулова</t>
  </si>
  <si>
    <t>«      »</t>
  </si>
  <si>
    <t xml:space="preserve">                                 </t>
  </si>
  <si>
    <r>
      <t>_____</t>
    </r>
    <r>
      <rPr>
        <vertAlign val="superscript"/>
        <sz val="10"/>
        <rFont val="Times New Roman"/>
        <family val="1"/>
        <charset val="204"/>
      </rPr>
      <t>9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разделе 2 «Сведения по выплатам на закупку товаров, работ, услуг» Плана детализируются показатели выплат по расходам на закупку товаров,    работ, услуг, отраженные в строке 2600 раздела 1 «Поступления и выплаты» Плана.</t>
    </r>
  </si>
  <si>
    <r>
      <t>_____</t>
    </r>
    <r>
      <rPr>
        <vertAlign val="superscript"/>
        <sz val="10"/>
        <rFont val="Times New Roman"/>
        <family val="1"/>
        <charset val="204"/>
      </rPr>
      <t>10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Плановые показатели выплат на закупку товаров, работ, услуг по строке 26000 раздела 2 «Сведения по выплатам на закупку товаров, работ, услуг» Плана распределяются на выплаты по контрактам (договорам), заключенным (планируемым к заключению) в соответствии                    с гражданским законодательством Российской Федерации (строки 26100 и 26200), а также по контрактам (договорам), заключаемым                             в соответствии с требованиями законодательства Российской Федерации и иных нормативных правовых актов о контрактной системе в сфере закупок товаров, работ, услуг для государственных и муниципальных нужд, с детализацией указанных выплат по контрактам (договорам), заключенным до начала текущего финансового года (строка 26300) и планируемым к заключению в соответствующем финансовом году (строка 26400) и должны соответствовать показателям соответствующих граф по строке 2600 раздела 1 «Поступления и выплаты» Плана.</t>
    </r>
  </si>
  <si>
    <r>
      <t>_____</t>
    </r>
    <r>
      <rPr>
        <vertAlign val="superscript"/>
        <sz val="10"/>
        <rFont val="Times New Roman"/>
        <family val="1"/>
        <charset val="204"/>
      </rPr>
      <t>11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Указывается сумма договоров (контрактов) о закупках товаров, работ, услуг, заключенных без учета требований Федерального закона                                            № 44-ФЗ и Федерального закона № 223-ФЗ, в случаях, предусмотренных указанными федеральными законами.</t>
    </r>
  </si>
  <si>
    <r>
      <t>_____</t>
    </r>
    <r>
      <rPr>
        <vertAlign val="superscript"/>
        <sz val="10"/>
        <rFont val="Times New Roman"/>
        <family val="1"/>
        <charset val="204"/>
      </rPr>
      <t>12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Указывается сумма закупок товаров, работ, услуг, осуществляемых в соответствии с Федеральным законом № 44-ФЗ и Федеральным законом № 223-ФЗ.</t>
    </r>
  </si>
  <si>
    <r>
      <t>_____</t>
    </r>
    <r>
      <rPr>
        <vertAlign val="superscript"/>
        <sz val="10"/>
        <rFont val="Times New Roman"/>
        <family val="1"/>
        <charset val="204"/>
      </rPr>
      <t>13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Государственным (муниципальным) бюджетным учреждением показатель не формируется.</t>
    </r>
  </si>
  <si>
    <r>
      <t>_____</t>
    </r>
    <r>
      <rPr>
        <vertAlign val="superscript"/>
        <sz val="10"/>
        <rFont val="Times New Roman"/>
        <family val="1"/>
        <charset val="204"/>
      </rPr>
      <t>14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Указывается сумма закупок товаров, работ, услуг, осуществляемых в соответствии с Федеральным законом № 44-ФЗ.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</si>
</sst>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2"/>
      <color rgb="FF0000FF"/>
      <name val="Arial"/>
      <family val="2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8"/>
      <name val="Arial Cyr"/>
    </font>
    <font>
      <sz val="1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00FF"/>
      <name val="Calibri"/>
      <family val="2"/>
      <scheme val="minor"/>
    </font>
    <font>
      <sz val="15"/>
      <name val="Times New Roman"/>
      <family val="1"/>
      <charset val="204"/>
    </font>
    <font>
      <vertAlign val="superscript"/>
      <sz val="15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u/>
      <sz val="2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 style="thin">
        <color indexed="64"/>
      </bottom>
      <diagonal/>
    </border>
    <border>
      <left/>
      <right style="mediumDashDotDot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6" fillId="0" borderId="0"/>
    <xf numFmtId="0" fontId="1" fillId="0" borderId="0"/>
  </cellStyleXfs>
  <cellXfs count="203">
    <xf numFmtId="0" fontId="0" fillId="0" borderId="0" xfId="0"/>
    <xf numFmtId="0" fontId="3" fillId="0" borderId="0" xfId="0" applyFont="1" applyAlignment="1">
      <alignment horizontal="left"/>
    </xf>
    <xf numFmtId="4" fontId="4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14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4" fontId="8" fillId="0" borderId="4" xfId="0" applyNumberFormat="1" applyFont="1" applyBorder="1" applyAlignment="1">
      <alignment horizontal="right" vertical="center" wrapText="1"/>
    </xf>
    <xf numFmtId="0" fontId="5" fillId="3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9" fillId="0" borderId="4" xfId="1" applyFont="1" applyFill="1" applyBorder="1" applyAlignment="1">
      <alignment horizontal="left"/>
    </xf>
    <xf numFmtId="164" fontId="4" fillId="0" borderId="4" xfId="1" applyFont="1" applyFill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4" fontId="5" fillId="4" borderId="4" xfId="0" applyNumberFormat="1" applyFont="1" applyFill="1" applyBorder="1" applyAlignment="1">
      <alignment horizontal="left"/>
    </xf>
    <xf numFmtId="4" fontId="5" fillId="0" borderId="4" xfId="0" applyNumberFormat="1" applyFont="1" applyBorder="1" applyAlignment="1">
      <alignment horizontal="left"/>
    </xf>
    <xf numFmtId="0" fontId="5" fillId="5" borderId="0" xfId="0" applyFont="1" applyFill="1" applyAlignment="1">
      <alignment horizontal="left"/>
    </xf>
    <xf numFmtId="0" fontId="5" fillId="0" borderId="8" xfId="0" applyFont="1" applyBorder="1" applyAlignment="1">
      <alignment horizontal="left"/>
    </xf>
    <xf numFmtId="2" fontId="5" fillId="0" borderId="4" xfId="0" applyNumberFormat="1" applyFont="1" applyBorder="1" applyAlignment="1">
      <alignment horizontal="center" wrapText="1"/>
    </xf>
    <xf numFmtId="0" fontId="5" fillId="6" borderId="4" xfId="0" applyFont="1" applyFill="1" applyBorder="1" applyAlignment="1">
      <alignment horizontal="left"/>
    </xf>
    <xf numFmtId="4" fontId="5" fillId="6" borderId="4" xfId="0" applyNumberFormat="1" applyFont="1" applyFill="1" applyBorder="1" applyAlignment="1">
      <alignment horizontal="left"/>
    </xf>
    <xf numFmtId="4" fontId="5" fillId="5" borderId="0" xfId="0" applyNumberFormat="1" applyFont="1" applyFill="1" applyAlignment="1">
      <alignment horizontal="left"/>
    </xf>
    <xf numFmtId="4" fontId="5" fillId="6" borderId="8" xfId="0" applyNumberFormat="1" applyFont="1" applyFill="1" applyBorder="1" applyAlignment="1">
      <alignment horizontal="left"/>
    </xf>
    <xf numFmtId="4" fontId="5" fillId="6" borderId="4" xfId="0" applyNumberFormat="1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0" fillId="6" borderId="0" xfId="0" applyFill="1"/>
    <xf numFmtId="4" fontId="5" fillId="0" borderId="8" xfId="0" applyNumberFormat="1" applyFont="1" applyBorder="1" applyAlignment="1">
      <alignment horizontal="left"/>
    </xf>
    <xf numFmtId="4" fontId="5" fillId="0" borderId="4" xfId="0" applyNumberFormat="1" applyFont="1" applyBorder="1" applyAlignment="1">
      <alignment horizontal="center"/>
    </xf>
    <xf numFmtId="0" fontId="10" fillId="0" borderId="4" xfId="0" applyFont="1" applyBorder="1"/>
    <xf numFmtId="4" fontId="10" fillId="0" borderId="4" xfId="0" applyNumberFormat="1" applyFont="1" applyBorder="1"/>
    <xf numFmtId="4" fontId="0" fillId="0" borderId="0" xfId="0" applyNumberFormat="1"/>
    <xf numFmtId="4" fontId="5" fillId="5" borderId="4" xfId="0" applyNumberFormat="1" applyFont="1" applyFill="1" applyBorder="1" applyAlignment="1">
      <alignment horizontal="left"/>
    </xf>
    <xf numFmtId="4" fontId="5" fillId="4" borderId="4" xfId="0" quotePrefix="1" applyNumberFormat="1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11" fillId="0" borderId="0" xfId="0" applyFont="1"/>
    <xf numFmtId="4" fontId="5" fillId="5" borderId="4" xfId="0" applyNumberFormat="1" applyFont="1" applyFill="1" applyBorder="1" applyAlignment="1">
      <alignment horizontal="center"/>
    </xf>
    <xf numFmtId="0" fontId="11" fillId="5" borderId="0" xfId="0" applyFont="1" applyFill="1"/>
    <xf numFmtId="0" fontId="12" fillId="0" borderId="0" xfId="0" applyFont="1"/>
    <xf numFmtId="0" fontId="0" fillId="5" borderId="0" xfId="0" applyFill="1"/>
    <xf numFmtId="4" fontId="13" fillId="5" borderId="0" xfId="0" applyNumberFormat="1" applyFont="1" applyFill="1"/>
    <xf numFmtId="4" fontId="12" fillId="5" borderId="0" xfId="0" applyNumberFormat="1" applyFont="1" applyFill="1"/>
    <xf numFmtId="4" fontId="0" fillId="5" borderId="0" xfId="0" applyNumberFormat="1" applyFill="1"/>
    <xf numFmtId="0" fontId="13" fillId="6" borderId="0" xfId="0" applyFont="1" applyFill="1"/>
    <xf numFmtId="4" fontId="13" fillId="6" borderId="0" xfId="0" applyNumberFormat="1" applyFont="1" applyFill="1"/>
    <xf numFmtId="0" fontId="12" fillId="6" borderId="0" xfId="0" applyFont="1" applyFill="1"/>
    <xf numFmtId="4" fontId="5" fillId="3" borderId="4" xfId="0" applyNumberFormat="1" applyFont="1" applyFill="1" applyBorder="1" applyAlignment="1">
      <alignment horizontal="left"/>
    </xf>
    <xf numFmtId="4" fontId="5" fillId="7" borderId="4" xfId="0" applyNumberFormat="1" applyFont="1" applyFill="1" applyBorder="1" applyAlignment="1">
      <alignment horizontal="left"/>
    </xf>
    <xf numFmtId="4" fontId="8" fillId="0" borderId="13" xfId="0" applyNumberFormat="1" applyFont="1" applyBorder="1" applyAlignment="1">
      <alignment horizontal="right" vertical="center" wrapText="1"/>
    </xf>
    <xf numFmtId="4" fontId="14" fillId="5" borderId="0" xfId="0" applyNumberFormat="1" applyFont="1" applyFill="1"/>
    <xf numFmtId="4" fontId="14" fillId="0" borderId="0" xfId="0" applyNumberFormat="1" applyFont="1"/>
    <xf numFmtId="0" fontId="5" fillId="2" borderId="4" xfId="0" applyFont="1" applyFill="1" applyBorder="1" applyAlignment="1">
      <alignment horizontal="left"/>
    </xf>
    <xf numFmtId="4" fontId="5" fillId="2" borderId="4" xfId="0" applyNumberFormat="1" applyFont="1" applyFill="1" applyBorder="1" applyAlignment="1">
      <alignment horizontal="left"/>
    </xf>
    <xf numFmtId="0" fontId="0" fillId="2" borderId="0" xfId="0" applyFill="1"/>
    <xf numFmtId="0" fontId="15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9" fontId="5" fillId="0" borderId="4" xfId="0" applyNumberFormat="1" applyFont="1" applyBorder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49" fontId="5" fillId="0" borderId="4" xfId="0" applyNumberFormat="1" applyFont="1" applyBorder="1" applyAlignment="1">
      <alignment wrapText="1"/>
    </xf>
    <xf numFmtId="4" fontId="5" fillId="0" borderId="4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center" wrapText="1"/>
    </xf>
    <xf numFmtId="49" fontId="5" fillId="5" borderId="4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wrapText="1"/>
    </xf>
    <xf numFmtId="49" fontId="5" fillId="5" borderId="4" xfId="0" applyNumberFormat="1" applyFont="1" applyFill="1" applyBorder="1" applyAlignment="1">
      <alignment horizontal="center" vertical="top" wrapText="1"/>
    </xf>
    <xf numFmtId="49" fontId="5" fillId="5" borderId="4" xfId="0" applyNumberFormat="1" applyFont="1" applyFill="1" applyBorder="1" applyAlignment="1">
      <alignment horizontal="center" wrapText="1"/>
    </xf>
    <xf numFmtId="4" fontId="5" fillId="6" borderId="4" xfId="0" applyNumberFormat="1" applyFont="1" applyFill="1" applyBorder="1" applyAlignment="1">
      <alignment horizontal="center" wrapText="1"/>
    </xf>
    <xf numFmtId="4" fontId="5" fillId="5" borderId="4" xfId="0" applyNumberFormat="1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17" fillId="5" borderId="0" xfId="0" applyFont="1" applyFill="1" applyAlignment="1">
      <alignment horizontal="left"/>
    </xf>
    <xf numFmtId="0" fontId="17" fillId="5" borderId="0" xfId="0" applyFont="1" applyFill="1" applyAlignment="1">
      <alignment horizontal="center"/>
    </xf>
    <xf numFmtId="4" fontId="5" fillId="5" borderId="0" xfId="0" applyNumberFormat="1" applyFont="1" applyFill="1" applyAlignment="1">
      <alignment horizontal="center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5" borderId="4" xfId="0" applyNumberFormat="1" applyFont="1" applyFill="1" applyBorder="1" applyAlignment="1">
      <alignment horizontal="center" vertical="top"/>
    </xf>
    <xf numFmtId="4" fontId="5" fillId="4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top" wrapText="1"/>
    </xf>
    <xf numFmtId="4" fontId="5" fillId="5" borderId="4" xfId="0" applyNumberFormat="1" applyFont="1" applyFill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horizontal="center" vertical="top" wrapText="1"/>
    </xf>
    <xf numFmtId="49" fontId="5" fillId="6" borderId="4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wrapText="1"/>
    </xf>
    <xf numFmtId="0" fontId="5" fillId="0" borderId="0" xfId="0" applyFont="1" applyAlignment="1">
      <alignment horizontal="left" vertical="top" wrapText="1"/>
    </xf>
    <xf numFmtId="4" fontId="18" fillId="0" borderId="0" xfId="0" applyNumberFormat="1" applyFont="1" applyAlignment="1">
      <alignment horizontal="center" wrapText="1"/>
    </xf>
    <xf numFmtId="49" fontId="19" fillId="0" borderId="0" xfId="0" applyNumberFormat="1" applyFont="1" applyAlignment="1">
      <alignment wrapText="1"/>
    </xf>
    <xf numFmtId="0" fontId="19" fillId="0" borderId="0" xfId="0" applyFont="1" applyAlignment="1">
      <alignment horizontal="left" vertical="top" wrapText="1"/>
    </xf>
    <xf numFmtId="49" fontId="19" fillId="0" borderId="0" xfId="0" applyNumberFormat="1" applyFont="1" applyAlignment="1">
      <alignment horizontal="center" wrapText="1"/>
    </xf>
    <xf numFmtId="4" fontId="19" fillId="0" borderId="0" xfId="0" applyNumberFormat="1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left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vertical="top" wrapTex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21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23" fillId="0" borderId="0" xfId="0" applyFont="1" applyAlignment="1">
      <alignment horizontal="left" wrapText="1"/>
    </xf>
    <xf numFmtId="49" fontId="20" fillId="0" borderId="0" xfId="0" applyNumberFormat="1" applyFont="1" applyAlignment="1">
      <alignment wrapText="1"/>
    </xf>
    <xf numFmtId="0" fontId="20" fillId="0" borderId="24" xfId="0" applyFont="1" applyBorder="1" applyAlignment="1">
      <alignment horizontal="left" wrapText="1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left" wrapText="1"/>
    </xf>
    <xf numFmtId="0" fontId="20" fillId="0" borderId="25" xfId="0" applyFont="1" applyBorder="1" applyAlignment="1">
      <alignment horizontal="center" wrapText="1"/>
    </xf>
    <xf numFmtId="0" fontId="20" fillId="0" borderId="26" xfId="0" applyFont="1" applyBorder="1" applyAlignment="1">
      <alignment horizontal="center" wrapText="1"/>
    </xf>
    <xf numFmtId="0" fontId="20" fillId="0" borderId="27" xfId="0" applyFont="1" applyBorder="1" applyAlignment="1">
      <alignment horizontal="center" wrapText="1"/>
    </xf>
    <xf numFmtId="0" fontId="20" fillId="0" borderId="19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wrapText="1"/>
    </xf>
    <xf numFmtId="0" fontId="20" fillId="0" borderId="20" xfId="0" applyFont="1" applyBorder="1" applyAlignment="1">
      <alignment horizontal="center" wrapText="1"/>
    </xf>
    <xf numFmtId="0" fontId="22" fillId="0" borderId="21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22" fillId="0" borderId="22" xfId="0" applyFont="1" applyBorder="1" applyAlignment="1">
      <alignment horizontal="center" vertical="top" wrapText="1"/>
    </xf>
    <xf numFmtId="49" fontId="20" fillId="0" borderId="23" xfId="0" applyNumberFormat="1" applyFont="1" applyBorder="1" applyAlignment="1">
      <alignment horizontal="center" wrapText="1"/>
    </xf>
    <xf numFmtId="49" fontId="20" fillId="0" borderId="0" xfId="0" applyNumberFormat="1" applyFont="1" applyAlignment="1">
      <alignment horizontal="center" wrapText="1"/>
    </xf>
    <xf numFmtId="49" fontId="24" fillId="0" borderId="0" xfId="0" applyNumberFormat="1" applyFont="1" applyAlignment="1">
      <alignment horizontal="center" wrapText="1"/>
    </xf>
    <xf numFmtId="49" fontId="24" fillId="0" borderId="0" xfId="0" applyNumberFormat="1" applyFont="1" applyAlignment="1">
      <alignment horizontal="left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top" wrapText="1"/>
    </xf>
    <xf numFmtId="0" fontId="20" fillId="0" borderId="0" xfId="0" applyFont="1" applyAlignment="1">
      <alignment horizontal="right" wrapText="1"/>
    </xf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center" vertical="top" wrapText="1"/>
    </xf>
    <xf numFmtId="0" fontId="5" fillId="5" borderId="7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5" borderId="8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left" vertical="top" wrapText="1"/>
    </xf>
    <xf numFmtId="0" fontId="5" fillId="5" borderId="4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 wrapText="1"/>
    </xf>
    <xf numFmtId="0" fontId="15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49" fontId="5" fillId="5" borderId="7" xfId="0" applyNumberFormat="1" applyFont="1" applyFill="1" applyBorder="1" applyAlignment="1">
      <alignment horizontal="left" wrapText="1"/>
    </xf>
    <xf numFmtId="49" fontId="5" fillId="5" borderId="2" xfId="0" applyNumberFormat="1" applyFont="1" applyFill="1" applyBorder="1" applyAlignment="1">
      <alignment horizontal="left" wrapText="1"/>
    </xf>
    <xf numFmtId="49" fontId="5" fillId="5" borderId="8" xfId="0" applyNumberFormat="1" applyFont="1" applyFill="1" applyBorder="1" applyAlignment="1">
      <alignment horizontal="left" wrapText="1"/>
    </xf>
    <xf numFmtId="0" fontId="5" fillId="5" borderId="7" xfId="0" applyFont="1" applyFill="1" applyBorder="1" applyAlignment="1">
      <alignment horizontal="left" wrapText="1"/>
    </xf>
    <xf numFmtId="0" fontId="5" fillId="5" borderId="2" xfId="0" applyFont="1" applyFill="1" applyBorder="1" applyAlignment="1">
      <alignment horizontal="left" wrapText="1"/>
    </xf>
    <xf numFmtId="0" fontId="5" fillId="5" borderId="8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5" borderId="7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5" fillId="0" borderId="4" xfId="0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17"/>
  <sheetViews>
    <sheetView tabSelected="1" view="pageBreakPreview" topLeftCell="A99" zoomScale="70" zoomScaleNormal="80" zoomScaleSheetLayoutView="70" workbookViewId="0">
      <selection activeCell="R65" sqref="R65"/>
    </sheetView>
  </sheetViews>
  <sheetFormatPr defaultRowHeight="15" x14ac:dyDescent="0.25"/>
  <cols>
    <col min="1" max="4" width="15.5703125" customWidth="1"/>
    <col min="5" max="5" width="12.28515625" customWidth="1"/>
    <col min="6" max="12" width="15.5703125" customWidth="1"/>
    <col min="13" max="14" width="13.28515625" customWidth="1"/>
    <col min="15" max="15" width="15.5703125" customWidth="1"/>
    <col min="16" max="17" width="20" customWidth="1"/>
    <col min="18" max="18" width="20.140625" customWidth="1"/>
    <col min="19" max="19" width="14.7109375" customWidth="1"/>
    <col min="20" max="20" width="16" bestFit="1" customWidth="1"/>
    <col min="21" max="21" width="14.85546875" bestFit="1" customWidth="1"/>
    <col min="22" max="22" width="11.28515625" bestFit="1" customWidth="1"/>
    <col min="258" max="261" width="15.5703125" customWidth="1"/>
    <col min="262" max="262" width="12.28515625" customWidth="1"/>
    <col min="263" max="269" width="15.5703125" customWidth="1"/>
    <col min="270" max="271" width="13.28515625" customWidth="1"/>
    <col min="272" max="272" width="15.5703125" customWidth="1"/>
    <col min="274" max="276" width="14.7109375" customWidth="1"/>
    <col min="277" max="277" width="13.85546875" customWidth="1"/>
    <col min="278" max="278" width="11.28515625" bestFit="1" customWidth="1"/>
    <col min="514" max="517" width="15.5703125" customWidth="1"/>
    <col min="518" max="518" width="12.28515625" customWidth="1"/>
    <col min="519" max="525" width="15.5703125" customWidth="1"/>
    <col min="526" max="527" width="13.28515625" customWidth="1"/>
    <col min="528" max="528" width="15.5703125" customWidth="1"/>
    <col min="530" max="532" width="14.7109375" customWidth="1"/>
    <col min="533" max="533" width="13.85546875" customWidth="1"/>
    <col min="534" max="534" width="11.28515625" bestFit="1" customWidth="1"/>
    <col min="770" max="773" width="15.5703125" customWidth="1"/>
    <col min="774" max="774" width="12.28515625" customWidth="1"/>
    <col min="775" max="781" width="15.5703125" customWidth="1"/>
    <col min="782" max="783" width="13.28515625" customWidth="1"/>
    <col min="784" max="784" width="15.5703125" customWidth="1"/>
    <col min="786" max="788" width="14.7109375" customWidth="1"/>
    <col min="789" max="789" width="13.85546875" customWidth="1"/>
    <col min="790" max="790" width="11.28515625" bestFit="1" customWidth="1"/>
    <col min="1026" max="1029" width="15.5703125" customWidth="1"/>
    <col min="1030" max="1030" width="12.28515625" customWidth="1"/>
    <col min="1031" max="1037" width="15.5703125" customWidth="1"/>
    <col min="1038" max="1039" width="13.28515625" customWidth="1"/>
    <col min="1040" max="1040" width="15.5703125" customWidth="1"/>
    <col min="1042" max="1044" width="14.7109375" customWidth="1"/>
    <col min="1045" max="1045" width="13.85546875" customWidth="1"/>
    <col min="1046" max="1046" width="11.28515625" bestFit="1" customWidth="1"/>
    <col min="1282" max="1285" width="15.5703125" customWidth="1"/>
    <col min="1286" max="1286" width="12.28515625" customWidth="1"/>
    <col min="1287" max="1293" width="15.5703125" customWidth="1"/>
    <col min="1294" max="1295" width="13.28515625" customWidth="1"/>
    <col min="1296" max="1296" width="15.5703125" customWidth="1"/>
    <col min="1298" max="1300" width="14.7109375" customWidth="1"/>
    <col min="1301" max="1301" width="13.85546875" customWidth="1"/>
    <col min="1302" max="1302" width="11.28515625" bestFit="1" customWidth="1"/>
    <col min="1538" max="1541" width="15.5703125" customWidth="1"/>
    <col min="1542" max="1542" width="12.28515625" customWidth="1"/>
    <col min="1543" max="1549" width="15.5703125" customWidth="1"/>
    <col min="1550" max="1551" width="13.28515625" customWidth="1"/>
    <col min="1552" max="1552" width="15.5703125" customWidth="1"/>
    <col min="1554" max="1556" width="14.7109375" customWidth="1"/>
    <col min="1557" max="1557" width="13.85546875" customWidth="1"/>
    <col min="1558" max="1558" width="11.28515625" bestFit="1" customWidth="1"/>
    <col min="1794" max="1797" width="15.5703125" customWidth="1"/>
    <col min="1798" max="1798" width="12.28515625" customWidth="1"/>
    <col min="1799" max="1805" width="15.5703125" customWidth="1"/>
    <col min="1806" max="1807" width="13.28515625" customWidth="1"/>
    <col min="1808" max="1808" width="15.5703125" customWidth="1"/>
    <col min="1810" max="1812" width="14.7109375" customWidth="1"/>
    <col min="1813" max="1813" width="13.85546875" customWidth="1"/>
    <col min="1814" max="1814" width="11.28515625" bestFit="1" customWidth="1"/>
    <col min="2050" max="2053" width="15.5703125" customWidth="1"/>
    <col min="2054" max="2054" width="12.28515625" customWidth="1"/>
    <col min="2055" max="2061" width="15.5703125" customWidth="1"/>
    <col min="2062" max="2063" width="13.28515625" customWidth="1"/>
    <col min="2064" max="2064" width="15.5703125" customWidth="1"/>
    <col min="2066" max="2068" width="14.7109375" customWidth="1"/>
    <col min="2069" max="2069" width="13.85546875" customWidth="1"/>
    <col min="2070" max="2070" width="11.28515625" bestFit="1" customWidth="1"/>
    <col min="2306" max="2309" width="15.5703125" customWidth="1"/>
    <col min="2310" max="2310" width="12.28515625" customWidth="1"/>
    <col min="2311" max="2317" width="15.5703125" customWidth="1"/>
    <col min="2318" max="2319" width="13.28515625" customWidth="1"/>
    <col min="2320" max="2320" width="15.5703125" customWidth="1"/>
    <col min="2322" max="2324" width="14.7109375" customWidth="1"/>
    <col min="2325" max="2325" width="13.85546875" customWidth="1"/>
    <col min="2326" max="2326" width="11.28515625" bestFit="1" customWidth="1"/>
    <col min="2562" max="2565" width="15.5703125" customWidth="1"/>
    <col min="2566" max="2566" width="12.28515625" customWidth="1"/>
    <col min="2567" max="2573" width="15.5703125" customWidth="1"/>
    <col min="2574" max="2575" width="13.28515625" customWidth="1"/>
    <col min="2576" max="2576" width="15.5703125" customWidth="1"/>
    <col min="2578" max="2580" width="14.7109375" customWidth="1"/>
    <col min="2581" max="2581" width="13.85546875" customWidth="1"/>
    <col min="2582" max="2582" width="11.28515625" bestFit="1" customWidth="1"/>
    <col min="2818" max="2821" width="15.5703125" customWidth="1"/>
    <col min="2822" max="2822" width="12.28515625" customWidth="1"/>
    <col min="2823" max="2829" width="15.5703125" customWidth="1"/>
    <col min="2830" max="2831" width="13.28515625" customWidth="1"/>
    <col min="2832" max="2832" width="15.5703125" customWidth="1"/>
    <col min="2834" max="2836" width="14.7109375" customWidth="1"/>
    <col min="2837" max="2837" width="13.85546875" customWidth="1"/>
    <col min="2838" max="2838" width="11.28515625" bestFit="1" customWidth="1"/>
    <col min="3074" max="3077" width="15.5703125" customWidth="1"/>
    <col min="3078" max="3078" width="12.28515625" customWidth="1"/>
    <col min="3079" max="3085" width="15.5703125" customWidth="1"/>
    <col min="3086" max="3087" width="13.28515625" customWidth="1"/>
    <col min="3088" max="3088" width="15.5703125" customWidth="1"/>
    <col min="3090" max="3092" width="14.7109375" customWidth="1"/>
    <col min="3093" max="3093" width="13.85546875" customWidth="1"/>
    <col min="3094" max="3094" width="11.28515625" bestFit="1" customWidth="1"/>
    <col min="3330" max="3333" width="15.5703125" customWidth="1"/>
    <col min="3334" max="3334" width="12.28515625" customWidth="1"/>
    <col min="3335" max="3341" width="15.5703125" customWidth="1"/>
    <col min="3342" max="3343" width="13.28515625" customWidth="1"/>
    <col min="3344" max="3344" width="15.5703125" customWidth="1"/>
    <col min="3346" max="3348" width="14.7109375" customWidth="1"/>
    <col min="3349" max="3349" width="13.85546875" customWidth="1"/>
    <col min="3350" max="3350" width="11.28515625" bestFit="1" customWidth="1"/>
    <col min="3586" max="3589" width="15.5703125" customWidth="1"/>
    <col min="3590" max="3590" width="12.28515625" customWidth="1"/>
    <col min="3591" max="3597" width="15.5703125" customWidth="1"/>
    <col min="3598" max="3599" width="13.28515625" customWidth="1"/>
    <col min="3600" max="3600" width="15.5703125" customWidth="1"/>
    <col min="3602" max="3604" width="14.7109375" customWidth="1"/>
    <col min="3605" max="3605" width="13.85546875" customWidth="1"/>
    <col min="3606" max="3606" width="11.28515625" bestFit="1" customWidth="1"/>
    <col min="3842" max="3845" width="15.5703125" customWidth="1"/>
    <col min="3846" max="3846" width="12.28515625" customWidth="1"/>
    <col min="3847" max="3853" width="15.5703125" customWidth="1"/>
    <col min="3854" max="3855" width="13.28515625" customWidth="1"/>
    <col min="3856" max="3856" width="15.5703125" customWidth="1"/>
    <col min="3858" max="3860" width="14.7109375" customWidth="1"/>
    <col min="3861" max="3861" width="13.85546875" customWidth="1"/>
    <col min="3862" max="3862" width="11.28515625" bestFit="1" customWidth="1"/>
    <col min="4098" max="4101" width="15.5703125" customWidth="1"/>
    <col min="4102" max="4102" width="12.28515625" customWidth="1"/>
    <col min="4103" max="4109" width="15.5703125" customWidth="1"/>
    <col min="4110" max="4111" width="13.28515625" customWidth="1"/>
    <col min="4112" max="4112" width="15.5703125" customWidth="1"/>
    <col min="4114" max="4116" width="14.7109375" customWidth="1"/>
    <col min="4117" max="4117" width="13.85546875" customWidth="1"/>
    <col min="4118" max="4118" width="11.28515625" bestFit="1" customWidth="1"/>
    <col min="4354" max="4357" width="15.5703125" customWidth="1"/>
    <col min="4358" max="4358" width="12.28515625" customWidth="1"/>
    <col min="4359" max="4365" width="15.5703125" customWidth="1"/>
    <col min="4366" max="4367" width="13.28515625" customWidth="1"/>
    <col min="4368" max="4368" width="15.5703125" customWidth="1"/>
    <col min="4370" max="4372" width="14.7109375" customWidth="1"/>
    <col min="4373" max="4373" width="13.85546875" customWidth="1"/>
    <col min="4374" max="4374" width="11.28515625" bestFit="1" customWidth="1"/>
    <col min="4610" max="4613" width="15.5703125" customWidth="1"/>
    <col min="4614" max="4614" width="12.28515625" customWidth="1"/>
    <col min="4615" max="4621" width="15.5703125" customWidth="1"/>
    <col min="4622" max="4623" width="13.28515625" customWidth="1"/>
    <col min="4624" max="4624" width="15.5703125" customWidth="1"/>
    <col min="4626" max="4628" width="14.7109375" customWidth="1"/>
    <col min="4629" max="4629" width="13.85546875" customWidth="1"/>
    <col min="4630" max="4630" width="11.28515625" bestFit="1" customWidth="1"/>
    <col min="4866" max="4869" width="15.5703125" customWidth="1"/>
    <col min="4870" max="4870" width="12.28515625" customWidth="1"/>
    <col min="4871" max="4877" width="15.5703125" customWidth="1"/>
    <col min="4878" max="4879" width="13.28515625" customWidth="1"/>
    <col min="4880" max="4880" width="15.5703125" customWidth="1"/>
    <col min="4882" max="4884" width="14.7109375" customWidth="1"/>
    <col min="4885" max="4885" width="13.85546875" customWidth="1"/>
    <col min="4886" max="4886" width="11.28515625" bestFit="1" customWidth="1"/>
    <col min="5122" max="5125" width="15.5703125" customWidth="1"/>
    <col min="5126" max="5126" width="12.28515625" customWidth="1"/>
    <col min="5127" max="5133" width="15.5703125" customWidth="1"/>
    <col min="5134" max="5135" width="13.28515625" customWidth="1"/>
    <col min="5136" max="5136" width="15.5703125" customWidth="1"/>
    <col min="5138" max="5140" width="14.7109375" customWidth="1"/>
    <col min="5141" max="5141" width="13.85546875" customWidth="1"/>
    <col min="5142" max="5142" width="11.28515625" bestFit="1" customWidth="1"/>
    <col min="5378" max="5381" width="15.5703125" customWidth="1"/>
    <col min="5382" max="5382" width="12.28515625" customWidth="1"/>
    <col min="5383" max="5389" width="15.5703125" customWidth="1"/>
    <col min="5390" max="5391" width="13.28515625" customWidth="1"/>
    <col min="5392" max="5392" width="15.5703125" customWidth="1"/>
    <col min="5394" max="5396" width="14.7109375" customWidth="1"/>
    <col min="5397" max="5397" width="13.85546875" customWidth="1"/>
    <col min="5398" max="5398" width="11.28515625" bestFit="1" customWidth="1"/>
    <col min="5634" max="5637" width="15.5703125" customWidth="1"/>
    <col min="5638" max="5638" width="12.28515625" customWidth="1"/>
    <col min="5639" max="5645" width="15.5703125" customWidth="1"/>
    <col min="5646" max="5647" width="13.28515625" customWidth="1"/>
    <col min="5648" max="5648" width="15.5703125" customWidth="1"/>
    <col min="5650" max="5652" width="14.7109375" customWidth="1"/>
    <col min="5653" max="5653" width="13.85546875" customWidth="1"/>
    <col min="5654" max="5654" width="11.28515625" bestFit="1" customWidth="1"/>
    <col min="5890" max="5893" width="15.5703125" customWidth="1"/>
    <col min="5894" max="5894" width="12.28515625" customWidth="1"/>
    <col min="5895" max="5901" width="15.5703125" customWidth="1"/>
    <col min="5902" max="5903" width="13.28515625" customWidth="1"/>
    <col min="5904" max="5904" width="15.5703125" customWidth="1"/>
    <col min="5906" max="5908" width="14.7109375" customWidth="1"/>
    <col min="5909" max="5909" width="13.85546875" customWidth="1"/>
    <col min="5910" max="5910" width="11.28515625" bestFit="1" customWidth="1"/>
    <col min="6146" max="6149" width="15.5703125" customWidth="1"/>
    <col min="6150" max="6150" width="12.28515625" customWidth="1"/>
    <col min="6151" max="6157" width="15.5703125" customWidth="1"/>
    <col min="6158" max="6159" width="13.28515625" customWidth="1"/>
    <col min="6160" max="6160" width="15.5703125" customWidth="1"/>
    <col min="6162" max="6164" width="14.7109375" customWidth="1"/>
    <col min="6165" max="6165" width="13.85546875" customWidth="1"/>
    <col min="6166" max="6166" width="11.28515625" bestFit="1" customWidth="1"/>
    <col min="6402" max="6405" width="15.5703125" customWidth="1"/>
    <col min="6406" max="6406" width="12.28515625" customWidth="1"/>
    <col min="6407" max="6413" width="15.5703125" customWidth="1"/>
    <col min="6414" max="6415" width="13.28515625" customWidth="1"/>
    <col min="6416" max="6416" width="15.5703125" customWidth="1"/>
    <col min="6418" max="6420" width="14.7109375" customWidth="1"/>
    <col min="6421" max="6421" width="13.85546875" customWidth="1"/>
    <col min="6422" max="6422" width="11.28515625" bestFit="1" customWidth="1"/>
    <col min="6658" max="6661" width="15.5703125" customWidth="1"/>
    <col min="6662" max="6662" width="12.28515625" customWidth="1"/>
    <col min="6663" max="6669" width="15.5703125" customWidth="1"/>
    <col min="6670" max="6671" width="13.28515625" customWidth="1"/>
    <col min="6672" max="6672" width="15.5703125" customWidth="1"/>
    <col min="6674" max="6676" width="14.7109375" customWidth="1"/>
    <col min="6677" max="6677" width="13.85546875" customWidth="1"/>
    <col min="6678" max="6678" width="11.28515625" bestFit="1" customWidth="1"/>
    <col min="6914" max="6917" width="15.5703125" customWidth="1"/>
    <col min="6918" max="6918" width="12.28515625" customWidth="1"/>
    <col min="6919" max="6925" width="15.5703125" customWidth="1"/>
    <col min="6926" max="6927" width="13.28515625" customWidth="1"/>
    <col min="6928" max="6928" width="15.5703125" customWidth="1"/>
    <col min="6930" max="6932" width="14.7109375" customWidth="1"/>
    <col min="6933" max="6933" width="13.85546875" customWidth="1"/>
    <col min="6934" max="6934" width="11.28515625" bestFit="1" customWidth="1"/>
    <col min="7170" max="7173" width="15.5703125" customWidth="1"/>
    <col min="7174" max="7174" width="12.28515625" customWidth="1"/>
    <col min="7175" max="7181" width="15.5703125" customWidth="1"/>
    <col min="7182" max="7183" width="13.28515625" customWidth="1"/>
    <col min="7184" max="7184" width="15.5703125" customWidth="1"/>
    <col min="7186" max="7188" width="14.7109375" customWidth="1"/>
    <col min="7189" max="7189" width="13.85546875" customWidth="1"/>
    <col min="7190" max="7190" width="11.28515625" bestFit="1" customWidth="1"/>
    <col min="7426" max="7429" width="15.5703125" customWidth="1"/>
    <col min="7430" max="7430" width="12.28515625" customWidth="1"/>
    <col min="7431" max="7437" width="15.5703125" customWidth="1"/>
    <col min="7438" max="7439" width="13.28515625" customWidth="1"/>
    <col min="7440" max="7440" width="15.5703125" customWidth="1"/>
    <col min="7442" max="7444" width="14.7109375" customWidth="1"/>
    <col min="7445" max="7445" width="13.85546875" customWidth="1"/>
    <col min="7446" max="7446" width="11.28515625" bestFit="1" customWidth="1"/>
    <col min="7682" max="7685" width="15.5703125" customWidth="1"/>
    <col min="7686" max="7686" width="12.28515625" customWidth="1"/>
    <col min="7687" max="7693" width="15.5703125" customWidth="1"/>
    <col min="7694" max="7695" width="13.28515625" customWidth="1"/>
    <col min="7696" max="7696" width="15.5703125" customWidth="1"/>
    <col min="7698" max="7700" width="14.7109375" customWidth="1"/>
    <col min="7701" max="7701" width="13.85546875" customWidth="1"/>
    <col min="7702" max="7702" width="11.28515625" bestFit="1" customWidth="1"/>
    <col min="7938" max="7941" width="15.5703125" customWidth="1"/>
    <col min="7942" max="7942" width="12.28515625" customWidth="1"/>
    <col min="7943" max="7949" width="15.5703125" customWidth="1"/>
    <col min="7950" max="7951" width="13.28515625" customWidth="1"/>
    <col min="7952" max="7952" width="15.5703125" customWidth="1"/>
    <col min="7954" max="7956" width="14.7109375" customWidth="1"/>
    <col min="7957" max="7957" width="13.85546875" customWidth="1"/>
    <col min="7958" max="7958" width="11.28515625" bestFit="1" customWidth="1"/>
    <col min="8194" max="8197" width="15.5703125" customWidth="1"/>
    <col min="8198" max="8198" width="12.28515625" customWidth="1"/>
    <col min="8199" max="8205" width="15.5703125" customWidth="1"/>
    <col min="8206" max="8207" width="13.28515625" customWidth="1"/>
    <col min="8208" max="8208" width="15.5703125" customWidth="1"/>
    <col min="8210" max="8212" width="14.7109375" customWidth="1"/>
    <col min="8213" max="8213" width="13.85546875" customWidth="1"/>
    <col min="8214" max="8214" width="11.28515625" bestFit="1" customWidth="1"/>
    <col min="8450" max="8453" width="15.5703125" customWidth="1"/>
    <col min="8454" max="8454" width="12.28515625" customWidth="1"/>
    <col min="8455" max="8461" width="15.5703125" customWidth="1"/>
    <col min="8462" max="8463" width="13.28515625" customWidth="1"/>
    <col min="8464" max="8464" width="15.5703125" customWidth="1"/>
    <col min="8466" max="8468" width="14.7109375" customWidth="1"/>
    <col min="8469" max="8469" width="13.85546875" customWidth="1"/>
    <col min="8470" max="8470" width="11.28515625" bestFit="1" customWidth="1"/>
    <col min="8706" max="8709" width="15.5703125" customWidth="1"/>
    <col min="8710" max="8710" width="12.28515625" customWidth="1"/>
    <col min="8711" max="8717" width="15.5703125" customWidth="1"/>
    <col min="8718" max="8719" width="13.28515625" customWidth="1"/>
    <col min="8720" max="8720" width="15.5703125" customWidth="1"/>
    <col min="8722" max="8724" width="14.7109375" customWidth="1"/>
    <col min="8725" max="8725" width="13.85546875" customWidth="1"/>
    <col min="8726" max="8726" width="11.28515625" bestFit="1" customWidth="1"/>
    <col min="8962" max="8965" width="15.5703125" customWidth="1"/>
    <col min="8966" max="8966" width="12.28515625" customWidth="1"/>
    <col min="8967" max="8973" width="15.5703125" customWidth="1"/>
    <col min="8974" max="8975" width="13.28515625" customWidth="1"/>
    <col min="8976" max="8976" width="15.5703125" customWidth="1"/>
    <col min="8978" max="8980" width="14.7109375" customWidth="1"/>
    <col min="8981" max="8981" width="13.85546875" customWidth="1"/>
    <col min="8982" max="8982" width="11.28515625" bestFit="1" customWidth="1"/>
    <col min="9218" max="9221" width="15.5703125" customWidth="1"/>
    <col min="9222" max="9222" width="12.28515625" customWidth="1"/>
    <col min="9223" max="9229" width="15.5703125" customWidth="1"/>
    <col min="9230" max="9231" width="13.28515625" customWidth="1"/>
    <col min="9232" max="9232" width="15.5703125" customWidth="1"/>
    <col min="9234" max="9236" width="14.7109375" customWidth="1"/>
    <col min="9237" max="9237" width="13.85546875" customWidth="1"/>
    <col min="9238" max="9238" width="11.28515625" bestFit="1" customWidth="1"/>
    <col min="9474" max="9477" width="15.5703125" customWidth="1"/>
    <col min="9478" max="9478" width="12.28515625" customWidth="1"/>
    <col min="9479" max="9485" width="15.5703125" customWidth="1"/>
    <col min="9486" max="9487" width="13.28515625" customWidth="1"/>
    <col min="9488" max="9488" width="15.5703125" customWidth="1"/>
    <col min="9490" max="9492" width="14.7109375" customWidth="1"/>
    <col min="9493" max="9493" width="13.85546875" customWidth="1"/>
    <col min="9494" max="9494" width="11.28515625" bestFit="1" customWidth="1"/>
    <col min="9730" max="9733" width="15.5703125" customWidth="1"/>
    <col min="9734" max="9734" width="12.28515625" customWidth="1"/>
    <col min="9735" max="9741" width="15.5703125" customWidth="1"/>
    <col min="9742" max="9743" width="13.28515625" customWidth="1"/>
    <col min="9744" max="9744" width="15.5703125" customWidth="1"/>
    <col min="9746" max="9748" width="14.7109375" customWidth="1"/>
    <col min="9749" max="9749" width="13.85546875" customWidth="1"/>
    <col min="9750" max="9750" width="11.28515625" bestFit="1" customWidth="1"/>
    <col min="9986" max="9989" width="15.5703125" customWidth="1"/>
    <col min="9990" max="9990" width="12.28515625" customWidth="1"/>
    <col min="9991" max="9997" width="15.5703125" customWidth="1"/>
    <col min="9998" max="9999" width="13.28515625" customWidth="1"/>
    <col min="10000" max="10000" width="15.5703125" customWidth="1"/>
    <col min="10002" max="10004" width="14.7109375" customWidth="1"/>
    <col min="10005" max="10005" width="13.85546875" customWidth="1"/>
    <col min="10006" max="10006" width="11.28515625" bestFit="1" customWidth="1"/>
    <col min="10242" max="10245" width="15.5703125" customWidth="1"/>
    <col min="10246" max="10246" width="12.28515625" customWidth="1"/>
    <col min="10247" max="10253" width="15.5703125" customWidth="1"/>
    <col min="10254" max="10255" width="13.28515625" customWidth="1"/>
    <col min="10256" max="10256" width="15.5703125" customWidth="1"/>
    <col min="10258" max="10260" width="14.7109375" customWidth="1"/>
    <col min="10261" max="10261" width="13.85546875" customWidth="1"/>
    <col min="10262" max="10262" width="11.28515625" bestFit="1" customWidth="1"/>
    <col min="10498" max="10501" width="15.5703125" customWidth="1"/>
    <col min="10502" max="10502" width="12.28515625" customWidth="1"/>
    <col min="10503" max="10509" width="15.5703125" customWidth="1"/>
    <col min="10510" max="10511" width="13.28515625" customWidth="1"/>
    <col min="10512" max="10512" width="15.5703125" customWidth="1"/>
    <col min="10514" max="10516" width="14.7109375" customWidth="1"/>
    <col min="10517" max="10517" width="13.85546875" customWidth="1"/>
    <col min="10518" max="10518" width="11.28515625" bestFit="1" customWidth="1"/>
    <col min="10754" max="10757" width="15.5703125" customWidth="1"/>
    <col min="10758" max="10758" width="12.28515625" customWidth="1"/>
    <col min="10759" max="10765" width="15.5703125" customWidth="1"/>
    <col min="10766" max="10767" width="13.28515625" customWidth="1"/>
    <col min="10768" max="10768" width="15.5703125" customWidth="1"/>
    <col min="10770" max="10772" width="14.7109375" customWidth="1"/>
    <col min="10773" max="10773" width="13.85546875" customWidth="1"/>
    <col min="10774" max="10774" width="11.28515625" bestFit="1" customWidth="1"/>
    <col min="11010" max="11013" width="15.5703125" customWidth="1"/>
    <col min="11014" max="11014" width="12.28515625" customWidth="1"/>
    <col min="11015" max="11021" width="15.5703125" customWidth="1"/>
    <col min="11022" max="11023" width="13.28515625" customWidth="1"/>
    <col min="11024" max="11024" width="15.5703125" customWidth="1"/>
    <col min="11026" max="11028" width="14.7109375" customWidth="1"/>
    <col min="11029" max="11029" width="13.85546875" customWidth="1"/>
    <col min="11030" max="11030" width="11.28515625" bestFit="1" customWidth="1"/>
    <col min="11266" max="11269" width="15.5703125" customWidth="1"/>
    <col min="11270" max="11270" width="12.28515625" customWidth="1"/>
    <col min="11271" max="11277" width="15.5703125" customWidth="1"/>
    <col min="11278" max="11279" width="13.28515625" customWidth="1"/>
    <col min="11280" max="11280" width="15.5703125" customWidth="1"/>
    <col min="11282" max="11284" width="14.7109375" customWidth="1"/>
    <col min="11285" max="11285" width="13.85546875" customWidth="1"/>
    <col min="11286" max="11286" width="11.28515625" bestFit="1" customWidth="1"/>
    <col min="11522" max="11525" width="15.5703125" customWidth="1"/>
    <col min="11526" max="11526" width="12.28515625" customWidth="1"/>
    <col min="11527" max="11533" width="15.5703125" customWidth="1"/>
    <col min="11534" max="11535" width="13.28515625" customWidth="1"/>
    <col min="11536" max="11536" width="15.5703125" customWidth="1"/>
    <col min="11538" max="11540" width="14.7109375" customWidth="1"/>
    <col min="11541" max="11541" width="13.85546875" customWidth="1"/>
    <col min="11542" max="11542" width="11.28515625" bestFit="1" customWidth="1"/>
    <col min="11778" max="11781" width="15.5703125" customWidth="1"/>
    <col min="11782" max="11782" width="12.28515625" customWidth="1"/>
    <col min="11783" max="11789" width="15.5703125" customWidth="1"/>
    <col min="11790" max="11791" width="13.28515625" customWidth="1"/>
    <col min="11792" max="11792" width="15.5703125" customWidth="1"/>
    <col min="11794" max="11796" width="14.7109375" customWidth="1"/>
    <col min="11797" max="11797" width="13.85546875" customWidth="1"/>
    <col min="11798" max="11798" width="11.28515625" bestFit="1" customWidth="1"/>
    <col min="12034" max="12037" width="15.5703125" customWidth="1"/>
    <col min="12038" max="12038" width="12.28515625" customWidth="1"/>
    <col min="12039" max="12045" width="15.5703125" customWidth="1"/>
    <col min="12046" max="12047" width="13.28515625" customWidth="1"/>
    <col min="12048" max="12048" width="15.5703125" customWidth="1"/>
    <col min="12050" max="12052" width="14.7109375" customWidth="1"/>
    <col min="12053" max="12053" width="13.85546875" customWidth="1"/>
    <col min="12054" max="12054" width="11.28515625" bestFit="1" customWidth="1"/>
    <col min="12290" max="12293" width="15.5703125" customWidth="1"/>
    <col min="12294" max="12294" width="12.28515625" customWidth="1"/>
    <col min="12295" max="12301" width="15.5703125" customWidth="1"/>
    <col min="12302" max="12303" width="13.28515625" customWidth="1"/>
    <col min="12304" max="12304" width="15.5703125" customWidth="1"/>
    <col min="12306" max="12308" width="14.7109375" customWidth="1"/>
    <col min="12309" max="12309" width="13.85546875" customWidth="1"/>
    <col min="12310" max="12310" width="11.28515625" bestFit="1" customWidth="1"/>
    <col min="12546" max="12549" width="15.5703125" customWidth="1"/>
    <col min="12550" max="12550" width="12.28515625" customWidth="1"/>
    <col min="12551" max="12557" width="15.5703125" customWidth="1"/>
    <col min="12558" max="12559" width="13.28515625" customWidth="1"/>
    <col min="12560" max="12560" width="15.5703125" customWidth="1"/>
    <col min="12562" max="12564" width="14.7109375" customWidth="1"/>
    <col min="12565" max="12565" width="13.85546875" customWidth="1"/>
    <col min="12566" max="12566" width="11.28515625" bestFit="1" customWidth="1"/>
    <col min="12802" max="12805" width="15.5703125" customWidth="1"/>
    <col min="12806" max="12806" width="12.28515625" customWidth="1"/>
    <col min="12807" max="12813" width="15.5703125" customWidth="1"/>
    <col min="12814" max="12815" width="13.28515625" customWidth="1"/>
    <col min="12816" max="12816" width="15.5703125" customWidth="1"/>
    <col min="12818" max="12820" width="14.7109375" customWidth="1"/>
    <col min="12821" max="12821" width="13.85546875" customWidth="1"/>
    <col min="12822" max="12822" width="11.28515625" bestFit="1" customWidth="1"/>
    <col min="13058" max="13061" width="15.5703125" customWidth="1"/>
    <col min="13062" max="13062" width="12.28515625" customWidth="1"/>
    <col min="13063" max="13069" width="15.5703125" customWidth="1"/>
    <col min="13070" max="13071" width="13.28515625" customWidth="1"/>
    <col min="13072" max="13072" width="15.5703125" customWidth="1"/>
    <col min="13074" max="13076" width="14.7109375" customWidth="1"/>
    <col min="13077" max="13077" width="13.85546875" customWidth="1"/>
    <col min="13078" max="13078" width="11.28515625" bestFit="1" customWidth="1"/>
    <col min="13314" max="13317" width="15.5703125" customWidth="1"/>
    <col min="13318" max="13318" width="12.28515625" customWidth="1"/>
    <col min="13319" max="13325" width="15.5703125" customWidth="1"/>
    <col min="13326" max="13327" width="13.28515625" customWidth="1"/>
    <col min="13328" max="13328" width="15.5703125" customWidth="1"/>
    <col min="13330" max="13332" width="14.7109375" customWidth="1"/>
    <col min="13333" max="13333" width="13.85546875" customWidth="1"/>
    <col min="13334" max="13334" width="11.28515625" bestFit="1" customWidth="1"/>
    <col min="13570" max="13573" width="15.5703125" customWidth="1"/>
    <col min="13574" max="13574" width="12.28515625" customWidth="1"/>
    <col min="13575" max="13581" width="15.5703125" customWidth="1"/>
    <col min="13582" max="13583" width="13.28515625" customWidth="1"/>
    <col min="13584" max="13584" width="15.5703125" customWidth="1"/>
    <col min="13586" max="13588" width="14.7109375" customWidth="1"/>
    <col min="13589" max="13589" width="13.85546875" customWidth="1"/>
    <col min="13590" max="13590" width="11.28515625" bestFit="1" customWidth="1"/>
    <col min="13826" max="13829" width="15.5703125" customWidth="1"/>
    <col min="13830" max="13830" width="12.28515625" customWidth="1"/>
    <col min="13831" max="13837" width="15.5703125" customWidth="1"/>
    <col min="13838" max="13839" width="13.28515625" customWidth="1"/>
    <col min="13840" max="13840" width="15.5703125" customWidth="1"/>
    <col min="13842" max="13844" width="14.7109375" customWidth="1"/>
    <col min="13845" max="13845" width="13.85546875" customWidth="1"/>
    <col min="13846" max="13846" width="11.28515625" bestFit="1" customWidth="1"/>
    <col min="14082" max="14085" width="15.5703125" customWidth="1"/>
    <col min="14086" max="14086" width="12.28515625" customWidth="1"/>
    <col min="14087" max="14093" width="15.5703125" customWidth="1"/>
    <col min="14094" max="14095" width="13.28515625" customWidth="1"/>
    <col min="14096" max="14096" width="15.5703125" customWidth="1"/>
    <col min="14098" max="14100" width="14.7109375" customWidth="1"/>
    <col min="14101" max="14101" width="13.85546875" customWidth="1"/>
    <col min="14102" max="14102" width="11.28515625" bestFit="1" customWidth="1"/>
    <col min="14338" max="14341" width="15.5703125" customWidth="1"/>
    <col min="14342" max="14342" width="12.28515625" customWidth="1"/>
    <col min="14343" max="14349" width="15.5703125" customWidth="1"/>
    <col min="14350" max="14351" width="13.28515625" customWidth="1"/>
    <col min="14352" max="14352" width="15.5703125" customWidth="1"/>
    <col min="14354" max="14356" width="14.7109375" customWidth="1"/>
    <col min="14357" max="14357" width="13.85546875" customWidth="1"/>
    <col min="14358" max="14358" width="11.28515625" bestFit="1" customWidth="1"/>
    <col min="14594" max="14597" width="15.5703125" customWidth="1"/>
    <col min="14598" max="14598" width="12.28515625" customWidth="1"/>
    <col min="14599" max="14605" width="15.5703125" customWidth="1"/>
    <col min="14606" max="14607" width="13.28515625" customWidth="1"/>
    <col min="14608" max="14608" width="15.5703125" customWidth="1"/>
    <col min="14610" max="14612" width="14.7109375" customWidth="1"/>
    <col min="14613" max="14613" width="13.85546875" customWidth="1"/>
    <col min="14614" max="14614" width="11.28515625" bestFit="1" customWidth="1"/>
    <col min="14850" max="14853" width="15.5703125" customWidth="1"/>
    <col min="14854" max="14854" width="12.28515625" customWidth="1"/>
    <col min="14855" max="14861" width="15.5703125" customWidth="1"/>
    <col min="14862" max="14863" width="13.28515625" customWidth="1"/>
    <col min="14864" max="14864" width="15.5703125" customWidth="1"/>
    <col min="14866" max="14868" width="14.7109375" customWidth="1"/>
    <col min="14869" max="14869" width="13.85546875" customWidth="1"/>
    <col min="14870" max="14870" width="11.28515625" bestFit="1" customWidth="1"/>
    <col min="15106" max="15109" width="15.5703125" customWidth="1"/>
    <col min="15110" max="15110" width="12.28515625" customWidth="1"/>
    <col min="15111" max="15117" width="15.5703125" customWidth="1"/>
    <col min="15118" max="15119" width="13.28515625" customWidth="1"/>
    <col min="15120" max="15120" width="15.5703125" customWidth="1"/>
    <col min="15122" max="15124" width="14.7109375" customWidth="1"/>
    <col min="15125" max="15125" width="13.85546875" customWidth="1"/>
    <col min="15126" max="15126" width="11.28515625" bestFit="1" customWidth="1"/>
    <col min="15362" max="15365" width="15.5703125" customWidth="1"/>
    <col min="15366" max="15366" width="12.28515625" customWidth="1"/>
    <col min="15367" max="15373" width="15.5703125" customWidth="1"/>
    <col min="15374" max="15375" width="13.28515625" customWidth="1"/>
    <col min="15376" max="15376" width="15.5703125" customWidth="1"/>
    <col min="15378" max="15380" width="14.7109375" customWidth="1"/>
    <col min="15381" max="15381" width="13.85546875" customWidth="1"/>
    <col min="15382" max="15382" width="11.28515625" bestFit="1" customWidth="1"/>
    <col min="15618" max="15621" width="15.5703125" customWidth="1"/>
    <col min="15622" max="15622" width="12.28515625" customWidth="1"/>
    <col min="15623" max="15629" width="15.5703125" customWidth="1"/>
    <col min="15630" max="15631" width="13.28515625" customWidth="1"/>
    <col min="15632" max="15632" width="15.5703125" customWidth="1"/>
    <col min="15634" max="15636" width="14.7109375" customWidth="1"/>
    <col min="15637" max="15637" width="13.85546875" customWidth="1"/>
    <col min="15638" max="15638" width="11.28515625" bestFit="1" customWidth="1"/>
    <col min="15874" max="15877" width="15.5703125" customWidth="1"/>
    <col min="15878" max="15878" width="12.28515625" customWidth="1"/>
    <col min="15879" max="15885" width="15.5703125" customWidth="1"/>
    <col min="15886" max="15887" width="13.28515625" customWidth="1"/>
    <col min="15888" max="15888" width="15.5703125" customWidth="1"/>
    <col min="15890" max="15892" width="14.7109375" customWidth="1"/>
    <col min="15893" max="15893" width="13.85546875" customWidth="1"/>
    <col min="15894" max="15894" width="11.28515625" bestFit="1" customWidth="1"/>
    <col min="16130" max="16133" width="15.5703125" customWidth="1"/>
    <col min="16134" max="16134" width="12.28515625" customWidth="1"/>
    <col min="16135" max="16141" width="15.5703125" customWidth="1"/>
    <col min="16142" max="16143" width="13.28515625" customWidth="1"/>
    <col min="16144" max="16144" width="15.5703125" customWidth="1"/>
    <col min="16146" max="16148" width="14.7109375" customWidth="1"/>
    <col min="16149" max="16149" width="13.85546875" customWidth="1"/>
    <col min="16150" max="16150" width="11.28515625" bestFit="1" customWidth="1"/>
  </cols>
  <sheetData>
    <row r="1" spans="1:22" ht="18.75" x14ac:dyDescent="0.3">
      <c r="A1" s="1"/>
      <c r="B1" s="1"/>
      <c r="C1" s="1"/>
      <c r="D1" s="1"/>
      <c r="E1" s="1"/>
      <c r="F1" s="1"/>
      <c r="G1" s="1"/>
      <c r="H1" s="1"/>
      <c r="I1" s="1"/>
      <c r="J1" s="198" t="s">
        <v>0</v>
      </c>
      <c r="K1" s="198"/>
      <c r="L1" s="198"/>
      <c r="M1" s="198"/>
      <c r="N1" s="198"/>
      <c r="O1" s="198"/>
      <c r="P1" s="2">
        <f>G31+G33</f>
        <v>68699640.399999991</v>
      </c>
      <c r="Q1" s="2">
        <f t="shared" ref="Q1:U1" si="0">H31+H33</f>
        <v>5222138.2599999988</v>
      </c>
      <c r="R1" s="2">
        <f t="shared" si="0"/>
        <v>71304095.280000001</v>
      </c>
      <c r="S1" s="2">
        <f t="shared" si="0"/>
        <v>4405242.5</v>
      </c>
      <c r="T1" s="2">
        <f t="shared" si="0"/>
        <v>71304095.280000001</v>
      </c>
      <c r="U1" s="2">
        <f t="shared" si="0"/>
        <v>4405242.5</v>
      </c>
      <c r="V1" s="2"/>
    </row>
    <row r="2" spans="1:22" ht="18.75" x14ac:dyDescent="0.3">
      <c r="A2" s="1"/>
      <c r="B2" s="1"/>
      <c r="C2" s="1"/>
      <c r="D2" s="1"/>
      <c r="E2" s="1"/>
      <c r="F2" s="3"/>
      <c r="G2" s="3"/>
      <c r="H2" s="3"/>
      <c r="I2" s="3"/>
      <c r="J2" s="199" t="s">
        <v>1</v>
      </c>
      <c r="K2" s="199"/>
      <c r="L2" s="199"/>
      <c r="M2" s="199"/>
      <c r="N2" s="199"/>
      <c r="O2" s="199"/>
      <c r="P2" s="2">
        <f>G60</f>
        <v>68699640.399999991</v>
      </c>
      <c r="Q2" s="2">
        <f t="shared" ref="Q2:U2" si="1">H60</f>
        <v>5222138.2599999988</v>
      </c>
      <c r="R2" s="2">
        <f t="shared" si="1"/>
        <v>71304095.280000001</v>
      </c>
      <c r="S2" s="2">
        <f t="shared" si="1"/>
        <v>4405242.5</v>
      </c>
      <c r="T2" s="2">
        <f t="shared" si="1"/>
        <v>71304095.280000001</v>
      </c>
      <c r="U2" s="2">
        <f t="shared" si="1"/>
        <v>4405242.5</v>
      </c>
      <c r="V2" s="2"/>
    </row>
    <row r="3" spans="1:22" ht="18.75" customHeight="1" x14ac:dyDescent="0.3">
      <c r="A3" s="1"/>
      <c r="B3" s="1"/>
      <c r="C3" s="1"/>
      <c r="D3" s="1"/>
      <c r="E3" s="1"/>
      <c r="F3" s="1"/>
      <c r="G3" s="1"/>
      <c r="H3" s="1"/>
      <c r="I3" s="1"/>
      <c r="J3" s="200" t="s">
        <v>2</v>
      </c>
      <c r="K3" s="200"/>
      <c r="L3" s="200"/>
      <c r="M3" s="200"/>
      <c r="N3" s="200"/>
      <c r="O3" s="200"/>
      <c r="P3" s="2">
        <f>P1-P2</f>
        <v>0</v>
      </c>
      <c r="Q3" s="2">
        <f t="shared" ref="Q3:U3" si="2">Q1-Q2</f>
        <v>0</v>
      </c>
      <c r="R3" s="2">
        <f t="shared" si="2"/>
        <v>0</v>
      </c>
      <c r="S3" s="2">
        <f t="shared" si="2"/>
        <v>0</v>
      </c>
      <c r="T3" s="2">
        <f t="shared" si="2"/>
        <v>0</v>
      </c>
      <c r="U3" s="2">
        <f t="shared" si="2"/>
        <v>0</v>
      </c>
      <c r="V3" s="2"/>
    </row>
    <row r="4" spans="1:22" ht="18.7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2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2" ht="18.75" x14ac:dyDescent="0.3">
      <c r="A6" s="1"/>
      <c r="B6" s="1"/>
      <c r="C6" s="1"/>
      <c r="D6" s="1"/>
      <c r="E6" s="1"/>
      <c r="F6" s="3"/>
      <c r="G6" s="3"/>
      <c r="H6" s="3"/>
      <c r="I6" s="3"/>
      <c r="J6" s="4"/>
      <c r="K6" s="4"/>
      <c r="L6" s="1"/>
      <c r="M6" s="4" t="s">
        <v>3</v>
      </c>
      <c r="N6" s="4"/>
      <c r="O6" s="4"/>
    </row>
    <row r="7" spans="1:22" ht="18.75" x14ac:dyDescent="0.3">
      <c r="A7" s="1"/>
      <c r="B7" s="1"/>
      <c r="C7" s="1"/>
      <c r="D7" s="1"/>
      <c r="E7" s="1"/>
      <c r="F7" s="1"/>
      <c r="G7" s="1"/>
      <c r="H7" s="1"/>
      <c r="I7" s="3"/>
      <c r="J7" s="5" t="s">
        <v>4</v>
      </c>
      <c r="K7" s="5"/>
      <c r="L7" s="6"/>
      <c r="M7" s="5" t="s">
        <v>5</v>
      </c>
      <c r="N7" s="5"/>
      <c r="O7" s="5"/>
    </row>
    <row r="8" spans="1:22" ht="18.75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22" ht="18.75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2" ht="18.75" x14ac:dyDescent="0.3">
      <c r="A10" s="1"/>
      <c r="B10" s="1"/>
      <c r="C10" s="1"/>
      <c r="D10" s="1"/>
      <c r="E10" s="1"/>
      <c r="F10" s="1"/>
      <c r="G10" s="1"/>
      <c r="H10" s="1"/>
      <c r="I10" s="3"/>
      <c r="J10" s="3"/>
      <c r="K10" s="1"/>
      <c r="L10" s="3"/>
      <c r="M10" s="184">
        <f>O15</f>
        <v>45695</v>
      </c>
      <c r="N10" s="184"/>
      <c r="O10" s="184"/>
    </row>
    <row r="11" spans="1:22" ht="18.75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22" ht="45" customHeight="1" x14ac:dyDescent="0.3">
      <c r="A12" s="1"/>
      <c r="B12" s="1"/>
      <c r="C12" s="201" t="s">
        <v>6</v>
      </c>
      <c r="D12" s="201"/>
      <c r="E12" s="201"/>
      <c r="F12" s="201"/>
      <c r="G12" s="201"/>
      <c r="H12" s="201"/>
      <c r="I12" s="201"/>
      <c r="J12" s="7"/>
      <c r="K12" s="7"/>
      <c r="L12" s="7"/>
      <c r="M12" s="7"/>
      <c r="N12" s="7"/>
      <c r="O12" s="1"/>
    </row>
    <row r="13" spans="1:22" ht="18.75" x14ac:dyDescent="0.3">
      <c r="A13" s="1"/>
      <c r="B13" s="1"/>
      <c r="C13" s="202" t="s">
        <v>7</v>
      </c>
      <c r="D13" s="202"/>
      <c r="E13" s="202"/>
      <c r="F13" s="202"/>
      <c r="G13" s="202"/>
      <c r="H13" s="202"/>
      <c r="I13" s="202"/>
      <c r="J13" s="3"/>
      <c r="K13" s="3"/>
      <c r="L13" s="3"/>
      <c r="M13" s="3"/>
      <c r="N13" s="1"/>
      <c r="O13" s="1" t="s">
        <v>8</v>
      </c>
    </row>
    <row r="14" spans="1:22" ht="18.75" x14ac:dyDescent="0.3">
      <c r="A14" s="1"/>
      <c r="B14" s="1"/>
      <c r="C14" s="184">
        <f>M10</f>
        <v>45695</v>
      </c>
      <c r="D14" s="184"/>
      <c r="E14" s="184"/>
      <c r="F14" s="184"/>
      <c r="G14" s="184"/>
      <c r="H14" s="184"/>
      <c r="I14" s="184"/>
      <c r="J14" s="3"/>
      <c r="K14" s="3"/>
      <c r="L14" s="3"/>
      <c r="M14" s="3"/>
      <c r="N14" s="1"/>
      <c r="O14" s="1"/>
    </row>
    <row r="15" spans="1:22" ht="18.7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8" t="s">
        <v>9</v>
      </c>
      <c r="O15" s="9">
        <v>45695</v>
      </c>
    </row>
    <row r="16" spans="1:22" ht="18.75" customHeight="1" x14ac:dyDescent="0.3">
      <c r="A16" s="185" t="s">
        <v>10</v>
      </c>
      <c r="B16" s="185"/>
      <c r="C16" s="185"/>
      <c r="D16" s="185"/>
      <c r="E16" s="1" t="s">
        <v>11</v>
      </c>
      <c r="F16" s="1"/>
      <c r="G16" s="1"/>
      <c r="H16" s="1"/>
      <c r="I16" s="1"/>
      <c r="J16" s="1"/>
      <c r="K16" s="1"/>
      <c r="L16" s="1"/>
      <c r="M16" s="1"/>
      <c r="N16" s="8" t="s">
        <v>12</v>
      </c>
      <c r="O16" s="10" t="s">
        <v>13</v>
      </c>
    </row>
    <row r="17" spans="1:22" ht="18.7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8" t="s">
        <v>14</v>
      </c>
      <c r="O17" s="10" t="s">
        <v>15</v>
      </c>
    </row>
    <row r="18" spans="1:22" ht="18.7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8" t="s">
        <v>12</v>
      </c>
      <c r="O18" s="11" t="s">
        <v>16</v>
      </c>
    </row>
    <row r="19" spans="1:22" ht="18.7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8" t="s">
        <v>17</v>
      </c>
      <c r="O19" s="11">
        <v>2466054887</v>
      </c>
    </row>
    <row r="20" spans="1:22" ht="19.5" customHeight="1" x14ac:dyDescent="0.3">
      <c r="A20" s="1" t="s">
        <v>18</v>
      </c>
      <c r="B20" s="1"/>
      <c r="C20" s="185" t="s">
        <v>19</v>
      </c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8" t="s">
        <v>20</v>
      </c>
      <c r="O20" s="11">
        <v>246601001</v>
      </c>
    </row>
    <row r="21" spans="1:22" ht="18.75" x14ac:dyDescent="0.3">
      <c r="A21" s="3" t="s">
        <v>21</v>
      </c>
      <c r="B21" s="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8" t="s">
        <v>22</v>
      </c>
      <c r="O21" s="10" t="s">
        <v>23</v>
      </c>
    </row>
    <row r="22" spans="1:22" ht="18.7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22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22" x14ac:dyDescent="0.25">
      <c r="A24" s="12"/>
      <c r="B24" s="12"/>
      <c r="C24" s="12"/>
      <c r="D24" s="12"/>
      <c r="E24" s="13"/>
      <c r="F24" s="13"/>
      <c r="G24" s="12" t="s">
        <v>24</v>
      </c>
      <c r="H24" s="12"/>
      <c r="I24" s="12"/>
      <c r="J24" s="12"/>
      <c r="K24" s="12"/>
      <c r="L24" s="13"/>
      <c r="M24" s="13"/>
      <c r="N24" s="12"/>
      <c r="O24" s="12"/>
    </row>
    <row r="25" spans="1:22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4"/>
      <c r="L25" s="14"/>
      <c r="M25" s="14"/>
      <c r="N25" s="12"/>
      <c r="O25" s="15"/>
    </row>
    <row r="26" spans="1:22" ht="67.5" x14ac:dyDescent="0.25">
      <c r="A26" s="186" t="s">
        <v>25</v>
      </c>
      <c r="B26" s="187"/>
      <c r="C26" s="187"/>
      <c r="D26" s="188"/>
      <c r="E26" s="16" t="s">
        <v>26</v>
      </c>
      <c r="F26" s="17" t="s">
        <v>27</v>
      </c>
      <c r="G26" s="195" t="s">
        <v>28</v>
      </c>
      <c r="H26" s="196"/>
      <c r="I26" s="196"/>
      <c r="J26" s="196"/>
      <c r="K26" s="196"/>
      <c r="L26" s="196"/>
      <c r="M26" s="196"/>
      <c r="N26" s="197"/>
      <c r="O26" s="13"/>
      <c r="P26" s="18">
        <f>P65+P67</f>
        <v>68380647.219999999</v>
      </c>
      <c r="Q26" s="18">
        <f>Q65+Q67</f>
        <v>71304095.280000001</v>
      </c>
      <c r="R26" s="18">
        <f>R65+R67</f>
        <v>71304095.280000001</v>
      </c>
    </row>
    <row r="27" spans="1:22" ht="39" x14ac:dyDescent="0.25">
      <c r="A27" s="189"/>
      <c r="B27" s="190"/>
      <c r="C27" s="190"/>
      <c r="D27" s="191"/>
      <c r="E27" s="16"/>
      <c r="F27" s="17"/>
      <c r="G27" s="19" t="s">
        <v>29</v>
      </c>
      <c r="H27" s="20"/>
      <c r="I27" s="19" t="s">
        <v>30</v>
      </c>
      <c r="J27" s="20"/>
      <c r="K27" s="19" t="s">
        <v>31</v>
      </c>
      <c r="L27" s="20"/>
      <c r="M27" s="17" t="s">
        <v>32</v>
      </c>
      <c r="N27" s="17"/>
      <c r="O27" s="12"/>
      <c r="P27" s="21">
        <f>G31+G33-G60</f>
        <v>0</v>
      </c>
      <c r="Q27" s="21">
        <f t="shared" ref="Q27:R27" si="3">H31+H33-H60</f>
        <v>0</v>
      </c>
      <c r="R27" s="21">
        <f t="shared" si="3"/>
        <v>0</v>
      </c>
    </row>
    <row r="28" spans="1:22" ht="15.75" x14ac:dyDescent="0.25">
      <c r="A28" s="189"/>
      <c r="B28" s="190"/>
      <c r="C28" s="190"/>
      <c r="D28" s="191"/>
      <c r="E28" s="16"/>
      <c r="F28" s="17"/>
      <c r="G28" s="20" t="s">
        <v>33</v>
      </c>
      <c r="H28" s="20"/>
      <c r="I28" s="20" t="s">
        <v>34</v>
      </c>
      <c r="J28" s="20"/>
      <c r="K28" s="20" t="s">
        <v>35</v>
      </c>
      <c r="L28" s="20"/>
      <c r="M28" s="17"/>
      <c r="N28" s="17"/>
      <c r="O28" s="12"/>
      <c r="P28" s="22">
        <f>P26-G33</f>
        <v>0</v>
      </c>
      <c r="Q28" s="21">
        <f>Q26-I33</f>
        <v>0</v>
      </c>
      <c r="R28" s="21">
        <f>R26-K33</f>
        <v>0</v>
      </c>
    </row>
    <row r="29" spans="1:22" ht="51.75" x14ac:dyDescent="0.25">
      <c r="A29" s="192"/>
      <c r="B29" s="193"/>
      <c r="C29" s="193"/>
      <c r="D29" s="194"/>
      <c r="E29" s="16"/>
      <c r="F29" s="17"/>
      <c r="G29" s="23" t="s">
        <v>36</v>
      </c>
      <c r="H29" s="17" t="s">
        <v>37</v>
      </c>
      <c r="I29" s="23" t="s">
        <v>36</v>
      </c>
      <c r="J29" s="17" t="s">
        <v>37</v>
      </c>
      <c r="K29" s="23" t="s">
        <v>36</v>
      </c>
      <c r="L29" s="17" t="s">
        <v>37</v>
      </c>
      <c r="M29" s="23" t="s">
        <v>36</v>
      </c>
      <c r="N29" s="17" t="s">
        <v>37</v>
      </c>
      <c r="O29" s="12"/>
    </row>
    <row r="30" spans="1:22" x14ac:dyDescent="0.25">
      <c r="A30" s="195">
        <v>1</v>
      </c>
      <c r="B30" s="196"/>
      <c r="C30" s="196"/>
      <c r="D30" s="197"/>
      <c r="E30" s="20">
        <v>2</v>
      </c>
      <c r="F30" s="20">
        <v>3</v>
      </c>
      <c r="G30" s="20">
        <v>4</v>
      </c>
      <c r="H30" s="20">
        <v>5</v>
      </c>
      <c r="I30" s="20">
        <v>6</v>
      </c>
      <c r="J30" s="20">
        <v>7</v>
      </c>
      <c r="K30" s="20">
        <v>8</v>
      </c>
      <c r="L30" s="20">
        <v>9</v>
      </c>
      <c r="M30" s="20">
        <v>10</v>
      </c>
      <c r="N30" s="20">
        <v>11</v>
      </c>
      <c r="O30" s="14"/>
    </row>
    <row r="31" spans="1:22" ht="16.5" x14ac:dyDescent="0.25">
      <c r="A31" s="183" t="s">
        <v>38</v>
      </c>
      <c r="B31" s="183"/>
      <c r="C31" s="183"/>
      <c r="D31" s="183"/>
      <c r="E31" s="24" t="s">
        <v>39</v>
      </c>
      <c r="F31" s="24" t="s">
        <v>40</v>
      </c>
      <c r="G31" s="25">
        <v>318993.18</v>
      </c>
      <c r="H31" s="25">
        <v>482716.10000000003</v>
      </c>
      <c r="I31" s="26">
        <v>0</v>
      </c>
      <c r="J31" s="26">
        <v>0</v>
      </c>
      <c r="K31" s="26">
        <f>I31</f>
        <v>0</v>
      </c>
      <c r="L31" s="26">
        <v>0</v>
      </c>
      <c r="M31" s="24" t="s">
        <v>41</v>
      </c>
      <c r="N31" s="24" t="s">
        <v>41</v>
      </c>
      <c r="O31" s="12"/>
    </row>
    <row r="32" spans="1:22" ht="26.25" x14ac:dyDescent="0.25">
      <c r="A32" s="183" t="s">
        <v>42</v>
      </c>
      <c r="B32" s="183"/>
      <c r="C32" s="183"/>
      <c r="D32" s="183"/>
      <c r="E32" s="24" t="s">
        <v>43</v>
      </c>
      <c r="F32" s="24" t="s">
        <v>40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4" t="s">
        <v>41</v>
      </c>
      <c r="N32" s="24" t="s">
        <v>41</v>
      </c>
      <c r="O32" s="27"/>
      <c r="P32" s="27"/>
      <c r="Q32" s="28"/>
      <c r="R32" s="24" t="s">
        <v>44</v>
      </c>
      <c r="S32" s="24" t="s">
        <v>45</v>
      </c>
      <c r="T32" s="24"/>
      <c r="U32" s="20"/>
      <c r="V32" s="29" t="s">
        <v>46</v>
      </c>
    </row>
    <row r="33" spans="1:22" s="36" customFormat="1" x14ac:dyDescent="0.25">
      <c r="A33" s="182" t="s">
        <v>47</v>
      </c>
      <c r="B33" s="182"/>
      <c r="C33" s="182"/>
      <c r="D33" s="182"/>
      <c r="E33" s="30" t="s">
        <v>48</v>
      </c>
      <c r="F33" s="30"/>
      <c r="G33" s="31">
        <f>G38+G47+G58</f>
        <v>68380647.219999984</v>
      </c>
      <c r="H33" s="31">
        <f>H38+H44+H46+H51+H34+H57</f>
        <v>4739422.1599999992</v>
      </c>
      <c r="I33" s="31">
        <f>I38+I47</f>
        <v>71304095.280000001</v>
      </c>
      <c r="J33" s="31">
        <f>J38+J44+J46+J51+J34</f>
        <v>4405242.5</v>
      </c>
      <c r="K33" s="31">
        <f>K38+K47</f>
        <v>71304095.280000001</v>
      </c>
      <c r="L33" s="31">
        <f>L38+L44+L46+L51+L34</f>
        <v>4405242.5</v>
      </c>
      <c r="M33" s="31"/>
      <c r="N33" s="31"/>
      <c r="O33" s="27"/>
      <c r="P33" s="32"/>
      <c r="Q33" s="33"/>
      <c r="R33" s="31">
        <f>G47</f>
        <v>2933706</v>
      </c>
      <c r="S33" s="31">
        <f>G39</f>
        <v>65446941.219999984</v>
      </c>
      <c r="T33" s="31">
        <f>R33+S33</f>
        <v>68380647.219999984</v>
      </c>
      <c r="U33" s="34">
        <f>G33-T33</f>
        <v>0</v>
      </c>
      <c r="V33" s="35"/>
    </row>
    <row r="34" spans="1:22" ht="25.5" customHeight="1" x14ac:dyDescent="0.25">
      <c r="A34" s="177" t="s">
        <v>49</v>
      </c>
      <c r="B34" s="177"/>
      <c r="C34" s="177"/>
      <c r="D34" s="177"/>
      <c r="E34" s="24" t="s">
        <v>50</v>
      </c>
      <c r="F34" s="24" t="s">
        <v>51</v>
      </c>
      <c r="G34" s="26" t="s">
        <v>40</v>
      </c>
      <c r="H34" s="26">
        <f>H35</f>
        <v>0</v>
      </c>
      <c r="I34" s="26" t="s">
        <v>40</v>
      </c>
      <c r="J34" s="26">
        <f>J35</f>
        <v>0</v>
      </c>
      <c r="K34" s="26" t="s">
        <v>40</v>
      </c>
      <c r="L34" s="26">
        <f>L35</f>
        <v>0</v>
      </c>
      <c r="M34" s="26" t="s">
        <v>40</v>
      </c>
      <c r="N34" s="26" t="s">
        <v>41</v>
      </c>
      <c r="O34" s="27"/>
      <c r="P34" s="32"/>
      <c r="Q34" s="37" t="s">
        <v>52</v>
      </c>
      <c r="R34" s="26">
        <v>2933706</v>
      </c>
      <c r="S34" s="26">
        <v>65446941.220000006</v>
      </c>
      <c r="T34" s="26">
        <f>R34+S34</f>
        <v>68380647.219999999</v>
      </c>
      <c r="U34" s="38">
        <f>G33-T34</f>
        <v>0</v>
      </c>
      <c r="V34" s="20"/>
    </row>
    <row r="35" spans="1:22" ht="25.5" customHeight="1" x14ac:dyDescent="0.25">
      <c r="A35" s="177" t="s">
        <v>53</v>
      </c>
      <c r="B35" s="177"/>
      <c r="C35" s="177"/>
      <c r="D35" s="177"/>
      <c r="E35" s="24" t="s">
        <v>54</v>
      </c>
      <c r="F35" s="24" t="s">
        <v>51</v>
      </c>
      <c r="G35" s="26" t="s">
        <v>40</v>
      </c>
      <c r="H35" s="25">
        <v>0</v>
      </c>
      <c r="I35" s="26" t="s">
        <v>40</v>
      </c>
      <c r="J35" s="25">
        <v>0</v>
      </c>
      <c r="K35" s="26" t="s">
        <v>40</v>
      </c>
      <c r="L35" s="25">
        <v>0</v>
      </c>
      <c r="M35" s="26" t="s">
        <v>40</v>
      </c>
      <c r="N35" s="26" t="s">
        <v>41</v>
      </c>
      <c r="O35" s="27"/>
      <c r="P35" s="27"/>
      <c r="Q35" s="28" t="s">
        <v>55</v>
      </c>
      <c r="R35" s="26">
        <f>R33-R34</f>
        <v>0</v>
      </c>
      <c r="S35" s="26">
        <f>S33-S34</f>
        <v>0</v>
      </c>
      <c r="T35" s="26">
        <f>R35+S35</f>
        <v>0</v>
      </c>
      <c r="U35" s="26">
        <f>U33-U34</f>
        <v>0</v>
      </c>
      <c r="V35" s="38">
        <f>U34+U35</f>
        <v>0</v>
      </c>
    </row>
    <row r="36" spans="1:22" ht="25.5" customHeight="1" x14ac:dyDescent="0.25">
      <c r="A36" s="177" t="s">
        <v>56</v>
      </c>
      <c r="B36" s="177"/>
      <c r="C36" s="177"/>
      <c r="D36" s="177"/>
      <c r="E36" s="24" t="s">
        <v>57</v>
      </c>
      <c r="F36" s="24" t="s">
        <v>51</v>
      </c>
      <c r="G36" s="26" t="s">
        <v>40</v>
      </c>
      <c r="H36" s="26"/>
      <c r="I36" s="26" t="s">
        <v>40</v>
      </c>
      <c r="J36" s="26"/>
      <c r="K36" s="26" t="s">
        <v>40</v>
      </c>
      <c r="L36" s="26"/>
      <c r="M36" s="26" t="s">
        <v>40</v>
      </c>
      <c r="N36" s="26" t="s">
        <v>41</v>
      </c>
      <c r="O36" s="27"/>
      <c r="Q36" s="39" t="s">
        <v>58</v>
      </c>
      <c r="R36" s="40">
        <f>H33</f>
        <v>4739422.1599999992</v>
      </c>
      <c r="S36" s="40">
        <v>4739422.1599999992</v>
      </c>
      <c r="T36" s="40">
        <f>R36-S36</f>
        <v>0</v>
      </c>
    </row>
    <row r="37" spans="1:22" ht="25.5" customHeight="1" x14ac:dyDescent="0.25">
      <c r="A37" s="177" t="s">
        <v>59</v>
      </c>
      <c r="B37" s="177"/>
      <c r="C37" s="177"/>
      <c r="D37" s="177"/>
      <c r="E37" s="24" t="s">
        <v>60</v>
      </c>
      <c r="F37" s="24" t="s">
        <v>51</v>
      </c>
      <c r="G37" s="26" t="s">
        <v>40</v>
      </c>
      <c r="H37" s="26"/>
      <c r="I37" s="26" t="s">
        <v>40</v>
      </c>
      <c r="J37" s="26"/>
      <c r="K37" s="26" t="s">
        <v>40</v>
      </c>
      <c r="L37" s="26"/>
      <c r="M37" s="26" t="s">
        <v>40</v>
      </c>
      <c r="N37" s="26" t="s">
        <v>41</v>
      </c>
      <c r="O37" s="27"/>
    </row>
    <row r="38" spans="1:22" ht="25.5" customHeight="1" x14ac:dyDescent="0.25">
      <c r="A38" s="177" t="s">
        <v>61</v>
      </c>
      <c r="B38" s="177"/>
      <c r="C38" s="177"/>
      <c r="D38" s="177"/>
      <c r="E38" s="24" t="s">
        <v>62</v>
      </c>
      <c r="F38" s="24" t="s">
        <v>63</v>
      </c>
      <c r="G38" s="26">
        <f>G39</f>
        <v>65446941.219999984</v>
      </c>
      <c r="H38" s="26">
        <f>H43+H41+H42</f>
        <v>4739422.1599999992</v>
      </c>
      <c r="I38" s="26">
        <f>I39</f>
        <v>65504029.280000001</v>
      </c>
      <c r="J38" s="26">
        <f>J43+J41+J42</f>
        <v>4405242.5</v>
      </c>
      <c r="K38" s="26">
        <f>K39</f>
        <v>65504029.280000001</v>
      </c>
      <c r="L38" s="26">
        <f>L43+L41+L42</f>
        <v>4405242.5</v>
      </c>
      <c r="M38" s="26" t="s">
        <v>41</v>
      </c>
      <c r="N38" s="26" t="s">
        <v>41</v>
      </c>
      <c r="O38" s="27"/>
      <c r="Q38" t="s">
        <v>64</v>
      </c>
      <c r="R38" s="41">
        <v>0</v>
      </c>
      <c r="S38" s="41">
        <v>0</v>
      </c>
      <c r="T38" s="41">
        <v>0</v>
      </c>
    </row>
    <row r="39" spans="1:22" ht="25.5" customHeight="1" x14ac:dyDescent="0.25">
      <c r="A39" s="177" t="s">
        <v>65</v>
      </c>
      <c r="B39" s="177"/>
      <c r="C39" s="177"/>
      <c r="D39" s="177"/>
      <c r="E39" s="24" t="s">
        <v>66</v>
      </c>
      <c r="F39" s="24" t="s">
        <v>63</v>
      </c>
      <c r="G39" s="26">
        <f>G60-G31-G47</f>
        <v>65446941.219999984</v>
      </c>
      <c r="H39" s="26" t="s">
        <v>40</v>
      </c>
      <c r="I39" s="26">
        <f>I60-I31-I47</f>
        <v>65504029.280000001</v>
      </c>
      <c r="J39" s="26" t="s">
        <v>40</v>
      </c>
      <c r="K39" s="26">
        <f>K60-K31-K47</f>
        <v>65504029.280000001</v>
      </c>
      <c r="L39" s="26" t="s">
        <v>40</v>
      </c>
      <c r="M39" s="26" t="s">
        <v>41</v>
      </c>
      <c r="N39" s="26" t="s">
        <v>40</v>
      </c>
      <c r="O39" s="27"/>
      <c r="Q39" s="15" t="s">
        <v>67</v>
      </c>
      <c r="R39" s="41">
        <v>0</v>
      </c>
      <c r="S39" s="41">
        <v>0</v>
      </c>
      <c r="T39" s="41">
        <v>0</v>
      </c>
    </row>
    <row r="40" spans="1:22" ht="25.5" customHeight="1" x14ac:dyDescent="0.25">
      <c r="A40" s="177" t="s">
        <v>68</v>
      </c>
      <c r="B40" s="177"/>
      <c r="C40" s="177"/>
      <c r="D40" s="177"/>
      <c r="E40" s="24" t="s">
        <v>69</v>
      </c>
      <c r="F40" s="24" t="s">
        <v>63</v>
      </c>
      <c r="G40" s="26" t="s">
        <v>40</v>
      </c>
      <c r="H40" s="26"/>
      <c r="I40" s="26" t="s">
        <v>40</v>
      </c>
      <c r="J40" s="26"/>
      <c r="K40" s="26" t="s">
        <v>40</v>
      </c>
      <c r="L40" s="26"/>
      <c r="M40" s="26" t="s">
        <v>40</v>
      </c>
      <c r="N40" s="26" t="s">
        <v>41</v>
      </c>
      <c r="O40" s="27"/>
    </row>
    <row r="41" spans="1:22" ht="37.5" customHeight="1" x14ac:dyDescent="0.25">
      <c r="A41" s="177" t="s">
        <v>70</v>
      </c>
      <c r="B41" s="177"/>
      <c r="C41" s="177"/>
      <c r="D41" s="177"/>
      <c r="E41" s="24" t="s">
        <v>71</v>
      </c>
      <c r="F41" s="24" t="s">
        <v>63</v>
      </c>
      <c r="G41" s="26" t="s">
        <v>40</v>
      </c>
      <c r="H41" s="25">
        <v>122636.00000000004</v>
      </c>
      <c r="I41" s="42" t="s">
        <v>40</v>
      </c>
      <c r="J41" s="43">
        <v>122636</v>
      </c>
      <c r="K41" s="42" t="s">
        <v>40</v>
      </c>
      <c r="L41" s="43">
        <v>122636</v>
      </c>
      <c r="M41" s="26" t="s">
        <v>40</v>
      </c>
      <c r="N41" s="26" t="s">
        <v>41</v>
      </c>
      <c r="O41" s="27"/>
    </row>
    <row r="42" spans="1:22" ht="38.25" customHeight="1" x14ac:dyDescent="0.25">
      <c r="A42" s="159" t="s">
        <v>72</v>
      </c>
      <c r="B42" s="159"/>
      <c r="C42" s="159"/>
      <c r="D42" s="159"/>
      <c r="E42" s="44" t="s">
        <v>73</v>
      </c>
      <c r="F42" s="44" t="s">
        <v>63</v>
      </c>
      <c r="G42" s="42" t="s">
        <v>40</v>
      </c>
      <c r="H42" s="25">
        <v>0</v>
      </c>
      <c r="I42" s="42" t="s">
        <v>40</v>
      </c>
      <c r="J42" s="43">
        <v>0</v>
      </c>
      <c r="K42" s="42" t="s">
        <v>40</v>
      </c>
      <c r="L42" s="43">
        <v>0</v>
      </c>
      <c r="M42" s="26" t="s">
        <v>40</v>
      </c>
      <c r="N42" s="26" t="s">
        <v>41</v>
      </c>
      <c r="O42" s="27"/>
    </row>
    <row r="43" spans="1:22" x14ac:dyDescent="0.25">
      <c r="A43" s="158" t="s">
        <v>74</v>
      </c>
      <c r="B43" s="158"/>
      <c r="C43" s="158"/>
      <c r="D43" s="158"/>
      <c r="E43" s="44" t="s">
        <v>75</v>
      </c>
      <c r="F43" s="44" t="s">
        <v>63</v>
      </c>
      <c r="G43" s="42" t="s">
        <v>40</v>
      </c>
      <c r="H43" s="25">
        <v>4616786.1599999992</v>
      </c>
      <c r="I43" s="42" t="s">
        <v>40</v>
      </c>
      <c r="J43" s="43">
        <v>4282606.5</v>
      </c>
      <c r="K43" s="42" t="s">
        <v>40</v>
      </c>
      <c r="L43" s="43">
        <v>4282606.5</v>
      </c>
      <c r="M43" s="26" t="s">
        <v>41</v>
      </c>
      <c r="N43" s="26" t="s">
        <v>41</v>
      </c>
      <c r="O43" s="27"/>
    </row>
    <row r="44" spans="1:22" ht="24" customHeight="1" x14ac:dyDescent="0.25">
      <c r="A44" s="159" t="s">
        <v>76</v>
      </c>
      <c r="B44" s="159"/>
      <c r="C44" s="159"/>
      <c r="D44" s="159"/>
      <c r="E44" s="44" t="s">
        <v>77</v>
      </c>
      <c r="F44" s="44" t="s">
        <v>78</v>
      </c>
      <c r="G44" s="42" t="s">
        <v>40</v>
      </c>
      <c r="H44" s="25">
        <v>0</v>
      </c>
      <c r="I44" s="42" t="s">
        <v>40</v>
      </c>
      <c r="J44" s="43">
        <v>0</v>
      </c>
      <c r="K44" s="42" t="s">
        <v>40</v>
      </c>
      <c r="L44" s="43">
        <v>0</v>
      </c>
      <c r="M44" s="26" t="s">
        <v>40</v>
      </c>
      <c r="N44" s="26" t="s">
        <v>41</v>
      </c>
      <c r="O44" s="27"/>
    </row>
    <row r="45" spans="1:22" x14ac:dyDescent="0.25">
      <c r="A45" s="158" t="s">
        <v>79</v>
      </c>
      <c r="B45" s="158"/>
      <c r="C45" s="158"/>
      <c r="D45" s="158"/>
      <c r="E45" s="44" t="s">
        <v>80</v>
      </c>
      <c r="F45" s="44" t="s">
        <v>78</v>
      </c>
      <c r="G45" s="42" t="s">
        <v>40</v>
      </c>
      <c r="H45" s="26"/>
      <c r="I45" s="26"/>
      <c r="J45" s="26"/>
      <c r="K45" s="26"/>
      <c r="L45" s="26"/>
      <c r="M45" s="26" t="s">
        <v>41</v>
      </c>
      <c r="N45" s="26" t="s">
        <v>41</v>
      </c>
      <c r="O45" s="27"/>
    </row>
    <row r="46" spans="1:22" x14ac:dyDescent="0.25">
      <c r="A46" s="158" t="s">
        <v>81</v>
      </c>
      <c r="B46" s="158"/>
      <c r="C46" s="158"/>
      <c r="D46" s="158"/>
      <c r="E46" s="44" t="s">
        <v>82</v>
      </c>
      <c r="F46" s="44" t="s">
        <v>83</v>
      </c>
      <c r="G46" s="42">
        <f>SUM(G47:G48)</f>
        <v>2933706</v>
      </c>
      <c r="H46" s="26">
        <f>SUM(H47:H50)</f>
        <v>0</v>
      </c>
      <c r="I46" s="26">
        <f t="shared" ref="I46:L46" si="4">SUM(I47:I48)</f>
        <v>5800066</v>
      </c>
      <c r="J46" s="26">
        <f t="shared" si="4"/>
        <v>0</v>
      </c>
      <c r="K46" s="26">
        <f t="shared" si="4"/>
        <v>5800066</v>
      </c>
      <c r="L46" s="26">
        <f t="shared" si="4"/>
        <v>0</v>
      </c>
      <c r="M46" s="26" t="s">
        <v>40</v>
      </c>
      <c r="N46" s="26" t="s">
        <v>41</v>
      </c>
      <c r="O46" s="27"/>
    </row>
    <row r="47" spans="1:22" x14ac:dyDescent="0.25">
      <c r="A47" s="159" t="s">
        <v>84</v>
      </c>
      <c r="B47" s="159"/>
      <c r="C47" s="159"/>
      <c r="D47" s="159"/>
      <c r="E47" s="44">
        <v>1410</v>
      </c>
      <c r="F47" s="44">
        <v>150</v>
      </c>
      <c r="G47" s="25">
        <v>2933706</v>
      </c>
      <c r="H47" s="42" t="s">
        <v>40</v>
      </c>
      <c r="I47" s="25">
        <v>5800066</v>
      </c>
      <c r="J47" s="42" t="s">
        <v>40</v>
      </c>
      <c r="K47" s="25">
        <v>5800066</v>
      </c>
      <c r="L47" s="42" t="s">
        <v>40</v>
      </c>
      <c r="M47" s="26"/>
      <c r="N47" s="26"/>
      <c r="O47" s="27"/>
    </row>
    <row r="48" spans="1:22" x14ac:dyDescent="0.25">
      <c r="A48" s="158" t="s">
        <v>85</v>
      </c>
      <c r="B48" s="158"/>
      <c r="C48" s="158"/>
      <c r="D48" s="158"/>
      <c r="E48" s="44">
        <v>1420</v>
      </c>
      <c r="F48" s="44">
        <v>150</v>
      </c>
      <c r="G48" s="42"/>
      <c r="H48" s="42" t="s">
        <v>40</v>
      </c>
      <c r="I48" s="26"/>
      <c r="J48" s="42" t="s">
        <v>40</v>
      </c>
      <c r="K48" s="26"/>
      <c r="L48" s="42" t="s">
        <v>40</v>
      </c>
      <c r="M48" s="26" t="s">
        <v>41</v>
      </c>
      <c r="N48" s="26" t="s">
        <v>41</v>
      </c>
      <c r="O48" s="27"/>
    </row>
    <row r="49" spans="1:23" s="45" customFormat="1" x14ac:dyDescent="0.25">
      <c r="A49" s="178" t="s">
        <v>86</v>
      </c>
      <c r="B49" s="179"/>
      <c r="C49" s="179"/>
      <c r="D49" s="180"/>
      <c r="E49" s="44">
        <v>1430</v>
      </c>
      <c r="F49" s="44">
        <v>150</v>
      </c>
      <c r="G49" s="42"/>
      <c r="H49" s="42">
        <v>0</v>
      </c>
      <c r="I49" s="26"/>
      <c r="J49" s="42">
        <v>0</v>
      </c>
      <c r="K49" s="26"/>
      <c r="L49" s="42">
        <f>J49</f>
        <v>0</v>
      </c>
      <c r="M49" s="26"/>
      <c r="N49" s="26"/>
      <c r="O49" s="27"/>
    </row>
    <row r="50" spans="1:23" s="45" customFormat="1" x14ac:dyDescent="0.25">
      <c r="A50" s="178" t="s">
        <v>87</v>
      </c>
      <c r="B50" s="179"/>
      <c r="C50" s="179"/>
      <c r="D50" s="180"/>
      <c r="E50" s="44">
        <v>1440</v>
      </c>
      <c r="F50" s="44">
        <v>150</v>
      </c>
      <c r="G50" s="42"/>
      <c r="H50" s="42">
        <v>0</v>
      </c>
      <c r="I50" s="26"/>
      <c r="J50" s="42">
        <v>0</v>
      </c>
      <c r="K50" s="26"/>
      <c r="L50" s="42">
        <f>J50</f>
        <v>0</v>
      </c>
      <c r="M50" s="26"/>
      <c r="N50" s="26"/>
      <c r="O50" s="27"/>
    </row>
    <row r="51" spans="1:23" x14ac:dyDescent="0.25">
      <c r="A51" s="158" t="s">
        <v>88</v>
      </c>
      <c r="B51" s="158"/>
      <c r="C51" s="158"/>
      <c r="D51" s="158"/>
      <c r="E51" s="44" t="s">
        <v>89</v>
      </c>
      <c r="F51" s="44">
        <v>180</v>
      </c>
      <c r="G51" s="46">
        <f>G53+G54</f>
        <v>0</v>
      </c>
      <c r="H51" s="38">
        <f>H53+H54</f>
        <v>0</v>
      </c>
      <c r="I51" s="38">
        <f t="shared" ref="I51:L51" si="5">I53+I54</f>
        <v>0</v>
      </c>
      <c r="J51" s="38">
        <f t="shared" si="5"/>
        <v>0</v>
      </c>
      <c r="K51" s="38">
        <f t="shared" si="5"/>
        <v>0</v>
      </c>
      <c r="L51" s="38">
        <f t="shared" si="5"/>
        <v>0</v>
      </c>
      <c r="M51" s="26" t="s">
        <v>41</v>
      </c>
      <c r="N51" s="26" t="s">
        <v>41</v>
      </c>
      <c r="O51" s="27"/>
    </row>
    <row r="52" spans="1:23" x14ac:dyDescent="0.25">
      <c r="A52" s="178" t="s">
        <v>79</v>
      </c>
      <c r="B52" s="179"/>
      <c r="C52" s="179"/>
      <c r="D52" s="180"/>
      <c r="E52" s="44"/>
      <c r="F52" s="44"/>
      <c r="G52" s="42"/>
      <c r="H52" s="26"/>
      <c r="I52" s="26"/>
      <c r="J52" s="26"/>
      <c r="K52" s="26"/>
      <c r="L52" s="26"/>
      <c r="M52" s="26"/>
      <c r="N52" s="26"/>
      <c r="O52" s="27"/>
    </row>
    <row r="53" spans="1:23" x14ac:dyDescent="0.25">
      <c r="A53" s="159"/>
      <c r="B53" s="159"/>
      <c r="C53" s="159"/>
      <c r="D53" s="159"/>
      <c r="E53" s="44" t="s">
        <v>90</v>
      </c>
      <c r="F53" s="44">
        <v>180</v>
      </c>
      <c r="G53" s="42"/>
      <c r="H53" s="26"/>
      <c r="I53" s="26"/>
      <c r="J53" s="26"/>
      <c r="K53" s="26"/>
      <c r="L53" s="26"/>
      <c r="M53" s="26" t="s">
        <v>41</v>
      </c>
      <c r="N53" s="26"/>
      <c r="O53" s="27"/>
    </row>
    <row r="54" spans="1:23" x14ac:dyDescent="0.25">
      <c r="A54" s="158"/>
      <c r="B54" s="158"/>
      <c r="C54" s="158"/>
      <c r="D54" s="158"/>
      <c r="E54" s="44" t="s">
        <v>91</v>
      </c>
      <c r="F54" s="44">
        <v>180</v>
      </c>
      <c r="G54" s="42"/>
      <c r="H54" s="26"/>
      <c r="I54" s="26"/>
      <c r="J54" s="26"/>
      <c r="K54" s="26"/>
      <c r="L54" s="26"/>
      <c r="M54" s="26" t="s">
        <v>41</v>
      </c>
      <c r="N54" s="26"/>
      <c r="O54" s="27"/>
    </row>
    <row r="55" spans="1:23" x14ac:dyDescent="0.25">
      <c r="A55" s="158" t="s">
        <v>92</v>
      </c>
      <c r="B55" s="158"/>
      <c r="C55" s="158"/>
      <c r="D55" s="158"/>
      <c r="E55" s="44" t="s">
        <v>93</v>
      </c>
      <c r="F55" s="44"/>
      <c r="G55" s="42">
        <f t="shared" ref="G55:L55" si="6">G57</f>
        <v>0</v>
      </c>
      <c r="H55" s="26">
        <f t="shared" si="6"/>
        <v>0</v>
      </c>
      <c r="I55" s="26">
        <f t="shared" si="6"/>
        <v>0</v>
      </c>
      <c r="J55" s="26">
        <f t="shared" si="6"/>
        <v>0</v>
      </c>
      <c r="K55" s="26">
        <f t="shared" si="6"/>
        <v>0</v>
      </c>
      <c r="L55" s="26">
        <f t="shared" si="6"/>
        <v>0</v>
      </c>
      <c r="M55" s="26" t="s">
        <v>41</v>
      </c>
      <c r="N55" s="26" t="s">
        <v>41</v>
      </c>
      <c r="O55" s="27"/>
    </row>
    <row r="56" spans="1:23" x14ac:dyDescent="0.25">
      <c r="A56" s="158" t="s">
        <v>79</v>
      </c>
      <c r="B56" s="158"/>
      <c r="C56" s="158"/>
      <c r="D56" s="158"/>
      <c r="E56" s="44"/>
      <c r="F56" s="44"/>
      <c r="G56" s="42"/>
      <c r="H56" s="26"/>
      <c r="I56" s="26"/>
      <c r="J56" s="26"/>
      <c r="K56" s="26"/>
      <c r="L56" s="26"/>
      <c r="M56" s="26" t="s">
        <v>41</v>
      </c>
      <c r="N56" s="26" t="s">
        <v>41</v>
      </c>
      <c r="O56" s="27"/>
    </row>
    <row r="57" spans="1:23" s="47" customFormat="1" x14ac:dyDescent="0.25">
      <c r="A57" s="178" t="s">
        <v>94</v>
      </c>
      <c r="B57" s="179"/>
      <c r="C57" s="179"/>
      <c r="D57" s="180"/>
      <c r="E57" s="44"/>
      <c r="F57" s="44">
        <v>440</v>
      </c>
      <c r="G57" s="42"/>
      <c r="H57" s="42">
        <v>0</v>
      </c>
      <c r="I57" s="42"/>
      <c r="J57" s="42">
        <v>0</v>
      </c>
      <c r="K57" s="42"/>
      <c r="L57" s="42">
        <f>J57</f>
        <v>0</v>
      </c>
      <c r="M57" s="42"/>
      <c r="N57" s="42"/>
      <c r="O57" s="27"/>
    </row>
    <row r="58" spans="1:23" ht="16.5" x14ac:dyDescent="0.25">
      <c r="A58" s="181" t="s">
        <v>95</v>
      </c>
      <c r="B58" s="181"/>
      <c r="C58" s="181"/>
      <c r="D58" s="181"/>
      <c r="E58" s="24" t="s">
        <v>96</v>
      </c>
      <c r="F58" s="24" t="s">
        <v>40</v>
      </c>
      <c r="G58" s="26">
        <f>G59</f>
        <v>0</v>
      </c>
      <c r="H58" s="26"/>
      <c r="I58" s="26"/>
      <c r="J58" s="26"/>
      <c r="K58" s="26"/>
      <c r="L58" s="26"/>
      <c r="M58" s="26" t="s">
        <v>41</v>
      </c>
      <c r="N58" s="26" t="s">
        <v>41</v>
      </c>
      <c r="O58" s="27"/>
      <c r="Q58" s="48">
        <v>2025</v>
      </c>
      <c r="R58" s="48"/>
      <c r="S58" s="48">
        <v>2026</v>
      </c>
      <c r="T58" s="48"/>
      <c r="U58" s="48">
        <v>2027</v>
      </c>
      <c r="V58" s="48" t="s">
        <v>97</v>
      </c>
    </row>
    <row r="59" spans="1:23" ht="39.75" customHeight="1" x14ac:dyDescent="0.25">
      <c r="A59" s="177" t="s">
        <v>98</v>
      </c>
      <c r="B59" s="177"/>
      <c r="C59" s="177"/>
      <c r="D59" s="177"/>
      <c r="E59" s="24" t="s">
        <v>99</v>
      </c>
      <c r="F59" s="24" t="s">
        <v>100</v>
      </c>
      <c r="G59" s="26"/>
      <c r="H59" s="26"/>
      <c r="I59" s="26"/>
      <c r="J59" s="26"/>
      <c r="K59" s="26"/>
      <c r="L59" s="26"/>
      <c r="M59" s="26" t="s">
        <v>40</v>
      </c>
      <c r="N59" s="26"/>
      <c r="O59" s="27"/>
      <c r="P59" s="49"/>
      <c r="Q59" s="50">
        <f>G60+H60-G33-H33-G31-H31</f>
        <v>1.3271346688270569E-8</v>
      </c>
      <c r="R59" s="50"/>
      <c r="S59" s="50">
        <f t="shared" ref="S59:U59" si="7">I60+J60-I33-J33-I31-J31</f>
        <v>0</v>
      </c>
      <c r="T59" s="50"/>
      <c r="U59" s="50">
        <f t="shared" si="7"/>
        <v>0</v>
      </c>
      <c r="V59" s="51" t="s">
        <v>101</v>
      </c>
      <c r="W59" s="52"/>
    </row>
    <row r="60" spans="1:23" s="36" customFormat="1" x14ac:dyDescent="0.25">
      <c r="A60" s="182" t="s">
        <v>102</v>
      </c>
      <c r="B60" s="182"/>
      <c r="C60" s="182"/>
      <c r="D60" s="182"/>
      <c r="E60" s="30" t="s">
        <v>103</v>
      </c>
      <c r="F60" s="30" t="s">
        <v>40</v>
      </c>
      <c r="G60" s="31">
        <f>G61+G88+G69+G87+G75</f>
        <v>68699640.399999991</v>
      </c>
      <c r="H60" s="31">
        <f t="shared" ref="H60:L60" si="8">H61+H88+H69+H87+H75</f>
        <v>5222138.2599999988</v>
      </c>
      <c r="I60" s="31">
        <f t="shared" si="8"/>
        <v>71304095.280000001</v>
      </c>
      <c r="J60" s="31">
        <f t="shared" si="8"/>
        <v>4405242.5</v>
      </c>
      <c r="K60" s="31">
        <f t="shared" si="8"/>
        <v>71304095.280000001</v>
      </c>
      <c r="L60" s="31">
        <f t="shared" si="8"/>
        <v>4405242.5</v>
      </c>
      <c r="M60" s="31"/>
      <c r="N60" s="31"/>
      <c r="O60" s="27"/>
      <c r="P60" s="49"/>
      <c r="Q60" s="50">
        <f>G47-M130</f>
        <v>0</v>
      </c>
      <c r="R60" s="53"/>
      <c r="S60" s="54">
        <f>I47-N130</f>
        <v>0</v>
      </c>
      <c r="T60" s="53"/>
      <c r="U60" s="54">
        <f>K47-O130</f>
        <v>0</v>
      </c>
      <c r="V60" s="55" t="s">
        <v>104</v>
      </c>
    </row>
    <row r="61" spans="1:23" ht="25.5" customHeight="1" x14ac:dyDescent="0.25">
      <c r="A61" s="177" t="s">
        <v>105</v>
      </c>
      <c r="B61" s="177"/>
      <c r="C61" s="177"/>
      <c r="D61" s="177"/>
      <c r="E61" s="24" t="s">
        <v>106</v>
      </c>
      <c r="F61" s="24" t="s">
        <v>40</v>
      </c>
      <c r="G61" s="42">
        <f>G62+G64+G66</f>
        <v>50079937.469999991</v>
      </c>
      <c r="H61" s="42">
        <f>H62+H64+H66</f>
        <v>54082.630000000005</v>
      </c>
      <c r="I61" s="42">
        <f t="shared" ref="I61:L61" si="9">I62+I64+I66</f>
        <v>50073732</v>
      </c>
      <c r="J61" s="42">
        <f t="shared" si="9"/>
        <v>54082.630000000005</v>
      </c>
      <c r="K61" s="42">
        <f t="shared" si="9"/>
        <v>50073732</v>
      </c>
      <c r="L61" s="42">
        <f t="shared" si="9"/>
        <v>54082.630000000005</v>
      </c>
      <c r="M61" s="26" t="s">
        <v>40</v>
      </c>
      <c r="N61" s="26"/>
      <c r="O61" s="12"/>
      <c r="P61" s="49"/>
      <c r="Q61" s="49"/>
    </row>
    <row r="62" spans="1:23" ht="25.5" customHeight="1" x14ac:dyDescent="0.25">
      <c r="A62" s="159" t="s">
        <v>107</v>
      </c>
      <c r="B62" s="159"/>
      <c r="C62" s="159"/>
      <c r="D62" s="159"/>
      <c r="E62" s="24" t="s">
        <v>108</v>
      </c>
      <c r="F62" s="24" t="s">
        <v>109</v>
      </c>
      <c r="G62" s="25">
        <v>38463854.099999994</v>
      </c>
      <c r="H62" s="25">
        <v>41538.120000000003</v>
      </c>
      <c r="I62" s="56">
        <v>38459088</v>
      </c>
      <c r="J62" s="25">
        <v>41538.120000000003</v>
      </c>
      <c r="K62" s="56">
        <v>38459088</v>
      </c>
      <c r="L62" s="25">
        <v>41538.120000000003</v>
      </c>
      <c r="M62" s="26" t="s">
        <v>40</v>
      </c>
      <c r="N62" s="26"/>
      <c r="O62" s="12"/>
      <c r="P62" s="49"/>
      <c r="Q62" s="49"/>
    </row>
    <row r="63" spans="1:23" ht="12.75" customHeight="1" x14ac:dyDescent="0.25">
      <c r="A63" s="159" t="s">
        <v>110</v>
      </c>
      <c r="B63" s="159"/>
      <c r="C63" s="159"/>
      <c r="D63" s="159"/>
      <c r="E63" s="24"/>
      <c r="F63" s="24" t="s">
        <v>109</v>
      </c>
      <c r="G63" s="57">
        <f>14104*35</f>
        <v>493640</v>
      </c>
      <c r="H63" s="26"/>
      <c r="I63" s="26">
        <f>G63</f>
        <v>493640</v>
      </c>
      <c r="J63" s="26"/>
      <c r="K63" s="26">
        <f>I63</f>
        <v>493640</v>
      </c>
      <c r="L63" s="26"/>
      <c r="M63" s="26" t="s">
        <v>40</v>
      </c>
      <c r="N63" s="26"/>
      <c r="O63" s="12"/>
      <c r="P63" s="49"/>
      <c r="Q63" s="49"/>
    </row>
    <row r="64" spans="1:23" ht="12.75" customHeight="1" x14ac:dyDescent="0.25">
      <c r="A64" s="159" t="s">
        <v>111</v>
      </c>
      <c r="B64" s="159"/>
      <c r="C64" s="159"/>
      <c r="D64" s="159"/>
      <c r="E64" s="24" t="s">
        <v>112</v>
      </c>
      <c r="F64" s="24" t="s">
        <v>113</v>
      </c>
      <c r="G64" s="25">
        <v>0</v>
      </c>
      <c r="H64" s="26">
        <v>0</v>
      </c>
      <c r="I64" s="25">
        <v>0</v>
      </c>
      <c r="J64" s="26"/>
      <c r="K64" s="25">
        <v>0</v>
      </c>
      <c r="L64" s="26"/>
      <c r="M64" s="26" t="s">
        <v>40</v>
      </c>
      <c r="N64" s="26"/>
      <c r="O64" s="12"/>
      <c r="P64" s="49"/>
      <c r="Q64" s="49"/>
    </row>
    <row r="65" spans="1:19" ht="25.5" customHeight="1" x14ac:dyDescent="0.25">
      <c r="A65" s="159" t="s">
        <v>114</v>
      </c>
      <c r="B65" s="159"/>
      <c r="C65" s="159"/>
      <c r="D65" s="159"/>
      <c r="E65" s="24" t="s">
        <v>115</v>
      </c>
      <c r="F65" s="24" t="s">
        <v>116</v>
      </c>
      <c r="G65" s="42">
        <v>0</v>
      </c>
      <c r="H65" s="26"/>
      <c r="I65" s="26">
        <f>G65</f>
        <v>0</v>
      </c>
      <c r="J65" s="26"/>
      <c r="K65" s="26">
        <f>I65</f>
        <v>0</v>
      </c>
      <c r="L65" s="26"/>
      <c r="M65" s="26" t="s">
        <v>40</v>
      </c>
      <c r="N65" s="26"/>
      <c r="O65" s="12"/>
      <c r="P65" s="58">
        <v>65446941.219999999</v>
      </c>
      <c r="Q65" s="58">
        <v>65504029.280000001</v>
      </c>
      <c r="R65" s="58">
        <v>65504029.280000001</v>
      </c>
      <c r="S65" t="s">
        <v>117</v>
      </c>
    </row>
    <row r="66" spans="1:19" ht="39.75" customHeight="1" x14ac:dyDescent="0.25">
      <c r="A66" s="159" t="s">
        <v>118</v>
      </c>
      <c r="B66" s="159"/>
      <c r="C66" s="159"/>
      <c r="D66" s="159"/>
      <c r="E66" s="24" t="s">
        <v>119</v>
      </c>
      <c r="F66" s="24" t="s">
        <v>120</v>
      </c>
      <c r="G66" s="26">
        <f t="shared" ref="G66:L66" si="10">G67+G68</f>
        <v>11616083.369999999</v>
      </c>
      <c r="H66" s="26">
        <f>H67+H68</f>
        <v>12544.51</v>
      </c>
      <c r="I66" s="26">
        <f>I67+I68</f>
        <v>11614644</v>
      </c>
      <c r="J66" s="26">
        <f t="shared" si="10"/>
        <v>12544.51</v>
      </c>
      <c r="K66" s="26">
        <f t="shared" si="10"/>
        <v>11614644</v>
      </c>
      <c r="L66" s="26">
        <f t="shared" si="10"/>
        <v>12544.51</v>
      </c>
      <c r="M66" s="26" t="s">
        <v>40</v>
      </c>
      <c r="N66" s="26"/>
      <c r="O66" s="12"/>
      <c r="P66" s="59">
        <f>G39-P65</f>
        <v>0</v>
      </c>
      <c r="Q66" s="60">
        <f>I39-Q65</f>
        <v>0</v>
      </c>
      <c r="R66" s="60">
        <f>K38-R65</f>
        <v>0</v>
      </c>
    </row>
    <row r="67" spans="1:19" ht="25.5" customHeight="1" x14ac:dyDescent="0.25">
      <c r="A67" s="159" t="s">
        <v>121</v>
      </c>
      <c r="B67" s="159"/>
      <c r="C67" s="159"/>
      <c r="D67" s="159"/>
      <c r="E67" s="24" t="s">
        <v>122</v>
      </c>
      <c r="F67" s="24" t="s">
        <v>120</v>
      </c>
      <c r="G67" s="25">
        <v>11616083.369999999</v>
      </c>
      <c r="H67" s="25">
        <v>12544.51</v>
      </c>
      <c r="I67" s="25">
        <v>11614644</v>
      </c>
      <c r="J67" s="25">
        <v>12544.51</v>
      </c>
      <c r="K67" s="25">
        <v>11614644</v>
      </c>
      <c r="L67" s="25">
        <v>12544.51</v>
      </c>
      <c r="M67" s="26" t="s">
        <v>40</v>
      </c>
      <c r="N67" s="26"/>
      <c r="O67" s="12"/>
      <c r="P67" s="58">
        <v>2933706</v>
      </c>
      <c r="Q67" s="58">
        <v>5800066</v>
      </c>
      <c r="R67" s="58">
        <v>5800066</v>
      </c>
      <c r="S67" t="s">
        <v>123</v>
      </c>
    </row>
    <row r="68" spans="1:19" ht="12.75" customHeight="1" x14ac:dyDescent="0.25">
      <c r="A68" s="159" t="s">
        <v>124</v>
      </c>
      <c r="B68" s="159"/>
      <c r="C68" s="159"/>
      <c r="D68" s="159"/>
      <c r="E68" s="24" t="s">
        <v>125</v>
      </c>
      <c r="F68" s="24" t="s">
        <v>120</v>
      </c>
      <c r="G68" s="26"/>
      <c r="H68" s="26"/>
      <c r="I68" s="26"/>
      <c r="J68" s="26"/>
      <c r="K68" s="26"/>
      <c r="L68" s="26"/>
      <c r="M68" s="26" t="s">
        <v>40</v>
      </c>
      <c r="N68" s="26"/>
      <c r="O68" s="12"/>
      <c r="P68" s="52"/>
      <c r="Q68" s="41"/>
      <c r="R68" s="41"/>
    </row>
    <row r="69" spans="1:19" ht="12.75" customHeight="1" x14ac:dyDescent="0.25">
      <c r="A69" s="159" t="s">
        <v>126</v>
      </c>
      <c r="B69" s="159"/>
      <c r="C69" s="159"/>
      <c r="D69" s="159"/>
      <c r="E69" s="24" t="s">
        <v>127</v>
      </c>
      <c r="F69" s="24" t="s">
        <v>128</v>
      </c>
      <c r="G69" s="42">
        <f t="shared" ref="G69:L69" si="11">G71</f>
        <v>0</v>
      </c>
      <c r="H69" s="42">
        <f>H71</f>
        <v>0</v>
      </c>
      <c r="I69" s="42">
        <f t="shared" si="11"/>
        <v>0</v>
      </c>
      <c r="J69" s="42">
        <f t="shared" si="11"/>
        <v>0</v>
      </c>
      <c r="K69" s="42">
        <f t="shared" si="11"/>
        <v>0</v>
      </c>
      <c r="L69" s="42">
        <f t="shared" si="11"/>
        <v>0</v>
      </c>
      <c r="M69" s="26" t="s">
        <v>40</v>
      </c>
      <c r="N69" s="26"/>
      <c r="O69" s="12"/>
      <c r="P69" s="59">
        <f>P67-G47</f>
        <v>0</v>
      </c>
      <c r="Q69" s="60">
        <f>I47-Q67</f>
        <v>0</v>
      </c>
      <c r="R69" s="60">
        <f>K47-R67</f>
        <v>0</v>
      </c>
    </row>
    <row r="70" spans="1:19" ht="37.5" customHeight="1" x14ac:dyDescent="0.25">
      <c r="A70" s="170" t="s">
        <v>129</v>
      </c>
      <c r="B70" s="171"/>
      <c r="C70" s="171"/>
      <c r="D70" s="172"/>
      <c r="E70" s="24" t="s">
        <v>130</v>
      </c>
      <c r="F70" s="24" t="s">
        <v>131</v>
      </c>
      <c r="G70" s="42">
        <f>G71</f>
        <v>0</v>
      </c>
      <c r="H70" s="42">
        <f>H71</f>
        <v>0</v>
      </c>
      <c r="I70" s="42">
        <f t="shared" ref="I70:L70" si="12">I71</f>
        <v>0</v>
      </c>
      <c r="J70" s="42">
        <f t="shared" si="12"/>
        <v>0</v>
      </c>
      <c r="K70" s="42">
        <f t="shared" si="12"/>
        <v>0</v>
      </c>
      <c r="L70" s="42">
        <f t="shared" si="12"/>
        <v>0</v>
      </c>
      <c r="M70" s="26" t="s">
        <v>40</v>
      </c>
      <c r="N70" s="26"/>
      <c r="O70" s="12"/>
      <c r="P70" s="49"/>
      <c r="Q70" s="49"/>
    </row>
    <row r="71" spans="1:19" ht="36.75" customHeight="1" x14ac:dyDescent="0.25">
      <c r="A71" s="159" t="s">
        <v>132</v>
      </c>
      <c r="B71" s="159"/>
      <c r="C71" s="159"/>
      <c r="D71" s="159"/>
      <c r="E71" s="24" t="s">
        <v>133</v>
      </c>
      <c r="F71" s="24" t="s">
        <v>134</v>
      </c>
      <c r="G71" s="25">
        <v>0</v>
      </c>
      <c r="H71" s="26">
        <v>0</v>
      </c>
      <c r="I71" s="25">
        <v>0</v>
      </c>
      <c r="J71" s="26"/>
      <c r="K71" s="25">
        <v>0</v>
      </c>
      <c r="L71" s="26"/>
      <c r="M71" s="26" t="s">
        <v>40</v>
      </c>
      <c r="N71" s="26"/>
      <c r="O71" s="15"/>
      <c r="P71" s="49"/>
      <c r="Q71" s="49"/>
    </row>
    <row r="72" spans="1:19" ht="25.5" customHeight="1" x14ac:dyDescent="0.25">
      <c r="A72" s="159" t="s">
        <v>135</v>
      </c>
      <c r="B72" s="159"/>
      <c r="C72" s="159"/>
      <c r="D72" s="159"/>
      <c r="E72" s="24" t="s">
        <v>136</v>
      </c>
      <c r="F72" s="24" t="s">
        <v>137</v>
      </c>
      <c r="G72" s="26"/>
      <c r="H72" s="26"/>
      <c r="I72" s="26"/>
      <c r="J72" s="26"/>
      <c r="K72" s="26"/>
      <c r="L72" s="26"/>
      <c r="M72" s="26" t="s">
        <v>40</v>
      </c>
      <c r="N72" s="26"/>
      <c r="O72" s="12"/>
      <c r="P72" s="49"/>
      <c r="Q72" s="49"/>
    </row>
    <row r="73" spans="1:19" ht="50.25" customHeight="1" x14ac:dyDescent="0.25">
      <c r="A73" s="159" t="s">
        <v>138</v>
      </c>
      <c r="B73" s="159"/>
      <c r="C73" s="159"/>
      <c r="D73" s="159"/>
      <c r="E73" s="24" t="s">
        <v>139</v>
      </c>
      <c r="F73" s="24" t="s">
        <v>140</v>
      </c>
      <c r="G73" s="26"/>
      <c r="H73" s="26"/>
      <c r="I73" s="26"/>
      <c r="J73" s="26"/>
      <c r="K73" s="26"/>
      <c r="L73" s="26"/>
      <c r="M73" s="26" t="s">
        <v>40</v>
      </c>
      <c r="N73" s="26"/>
      <c r="O73" s="12"/>
      <c r="P73" s="49"/>
      <c r="Q73" s="49"/>
    </row>
    <row r="74" spans="1:19" x14ac:dyDescent="0.25">
      <c r="A74" s="159" t="s">
        <v>141</v>
      </c>
      <c r="B74" s="159"/>
      <c r="C74" s="159"/>
      <c r="D74" s="159"/>
      <c r="E74" s="24" t="s">
        <v>142</v>
      </c>
      <c r="F74" s="24" t="s">
        <v>143</v>
      </c>
      <c r="G74" s="26"/>
      <c r="H74" s="26"/>
      <c r="I74" s="26"/>
      <c r="J74" s="26"/>
      <c r="K74" s="26"/>
      <c r="L74" s="26"/>
      <c r="M74" s="26" t="s">
        <v>40</v>
      </c>
      <c r="N74" s="26"/>
      <c r="O74" s="12"/>
      <c r="P74" s="49"/>
      <c r="Q74" s="49"/>
    </row>
    <row r="75" spans="1:19" ht="12.75" customHeight="1" x14ac:dyDescent="0.25">
      <c r="A75" s="159" t="s">
        <v>144</v>
      </c>
      <c r="B75" s="159"/>
      <c r="C75" s="159"/>
      <c r="D75" s="159"/>
      <c r="E75" s="24" t="s">
        <v>145</v>
      </c>
      <c r="F75" s="24" t="s">
        <v>146</v>
      </c>
      <c r="G75" s="42">
        <f>G77+G78+G76</f>
        <v>0</v>
      </c>
      <c r="H75" s="42">
        <f>H77+H78</f>
        <v>0</v>
      </c>
      <c r="I75" s="42">
        <f>I77+I78</f>
        <v>0</v>
      </c>
      <c r="J75" s="42">
        <f>J77+J78</f>
        <v>0</v>
      </c>
      <c r="K75" s="42">
        <f>K77+K78</f>
        <v>0</v>
      </c>
      <c r="L75" s="42">
        <f>L77+L78</f>
        <v>0</v>
      </c>
      <c r="M75" s="26" t="s">
        <v>40</v>
      </c>
      <c r="N75" s="26"/>
      <c r="O75" s="12"/>
      <c r="P75" s="49"/>
      <c r="Q75" s="49"/>
    </row>
    <row r="76" spans="1:19" ht="25.5" customHeight="1" x14ac:dyDescent="0.25">
      <c r="A76" s="159" t="s">
        <v>147</v>
      </c>
      <c r="B76" s="159"/>
      <c r="C76" s="159"/>
      <c r="D76" s="159"/>
      <c r="E76" s="24" t="s">
        <v>148</v>
      </c>
      <c r="F76" s="24" t="s">
        <v>149</v>
      </c>
      <c r="G76" s="25">
        <v>0</v>
      </c>
      <c r="H76" s="26"/>
      <c r="I76" s="25">
        <v>0</v>
      </c>
      <c r="J76" s="26"/>
      <c r="K76" s="25">
        <v>0</v>
      </c>
      <c r="L76" s="26"/>
      <c r="M76" s="26" t="s">
        <v>40</v>
      </c>
      <c r="N76" s="26"/>
      <c r="O76" s="12"/>
      <c r="P76" s="49"/>
      <c r="Q76" s="49"/>
    </row>
    <row r="77" spans="1:19" ht="25.5" customHeight="1" x14ac:dyDescent="0.25">
      <c r="A77" s="159" t="s">
        <v>150</v>
      </c>
      <c r="B77" s="159"/>
      <c r="C77" s="159"/>
      <c r="D77" s="159"/>
      <c r="E77" s="24" t="s">
        <v>151</v>
      </c>
      <c r="F77" s="24" t="s">
        <v>152</v>
      </c>
      <c r="G77" s="25">
        <v>0</v>
      </c>
      <c r="H77" s="26">
        <v>0</v>
      </c>
      <c r="I77" s="25">
        <v>0</v>
      </c>
      <c r="J77" s="26"/>
      <c r="K77" s="25">
        <v>0</v>
      </c>
      <c r="L77" s="26"/>
      <c r="M77" s="26" t="s">
        <v>40</v>
      </c>
      <c r="N77" s="26"/>
      <c r="O77" s="12"/>
      <c r="P77" s="49"/>
      <c r="Q77" s="49"/>
    </row>
    <row r="78" spans="1:19" ht="12.75" customHeight="1" x14ac:dyDescent="0.25">
      <c r="A78" s="159" t="s">
        <v>153</v>
      </c>
      <c r="B78" s="159"/>
      <c r="C78" s="159"/>
      <c r="D78" s="159"/>
      <c r="E78" s="24" t="s">
        <v>154</v>
      </c>
      <c r="F78" s="24" t="s">
        <v>155</v>
      </c>
      <c r="G78" s="25">
        <v>0</v>
      </c>
      <c r="H78" s="26"/>
      <c r="I78" s="25">
        <v>0</v>
      </c>
      <c r="J78" s="26"/>
      <c r="K78" s="25">
        <v>0</v>
      </c>
      <c r="L78" s="26"/>
      <c r="M78" s="26" t="s">
        <v>40</v>
      </c>
      <c r="N78" s="26"/>
      <c r="O78" s="12"/>
      <c r="P78" s="49"/>
      <c r="Q78" s="49"/>
    </row>
    <row r="79" spans="1:19" ht="12.75" customHeight="1" x14ac:dyDescent="0.25">
      <c r="A79" s="159" t="s">
        <v>156</v>
      </c>
      <c r="B79" s="159"/>
      <c r="C79" s="159"/>
      <c r="D79" s="159"/>
      <c r="E79" s="24" t="s">
        <v>157</v>
      </c>
      <c r="F79" s="24" t="s">
        <v>40</v>
      </c>
      <c r="G79" s="26"/>
      <c r="H79" s="26"/>
      <c r="I79" s="26"/>
      <c r="J79" s="26"/>
      <c r="K79" s="26"/>
      <c r="L79" s="26"/>
      <c r="M79" s="26" t="s">
        <v>40</v>
      </c>
      <c r="N79" s="26"/>
      <c r="O79" s="12"/>
      <c r="P79" s="49"/>
      <c r="Q79" s="49"/>
    </row>
    <row r="80" spans="1:19" ht="23.25" customHeight="1" x14ac:dyDescent="0.25">
      <c r="A80" s="159" t="s">
        <v>158</v>
      </c>
      <c r="B80" s="159"/>
      <c r="C80" s="159"/>
      <c r="D80" s="159"/>
      <c r="E80" s="24" t="s">
        <v>159</v>
      </c>
      <c r="F80" s="24">
        <v>613</v>
      </c>
      <c r="G80" s="26"/>
      <c r="H80" s="26"/>
      <c r="I80" s="26"/>
      <c r="J80" s="26"/>
      <c r="K80" s="26"/>
      <c r="L80" s="26"/>
      <c r="M80" s="26" t="s">
        <v>40</v>
      </c>
      <c r="N80" s="26"/>
      <c r="O80" s="12"/>
      <c r="P80" s="49"/>
      <c r="Q80" s="49"/>
    </row>
    <row r="81" spans="1:17" ht="12.75" customHeight="1" x14ac:dyDescent="0.25">
      <c r="A81" s="159" t="s">
        <v>160</v>
      </c>
      <c r="B81" s="159"/>
      <c r="C81" s="159"/>
      <c r="D81" s="159"/>
      <c r="E81" s="24" t="s">
        <v>161</v>
      </c>
      <c r="F81" s="24">
        <v>623</v>
      </c>
      <c r="G81" s="26"/>
      <c r="H81" s="26"/>
      <c r="I81" s="26"/>
      <c r="J81" s="26"/>
      <c r="K81" s="26"/>
      <c r="L81" s="26"/>
      <c r="M81" s="26" t="s">
        <v>40</v>
      </c>
      <c r="N81" s="26"/>
      <c r="O81" s="12"/>
      <c r="P81" s="49"/>
      <c r="Q81" s="49"/>
    </row>
    <row r="82" spans="1:17" ht="25.5" customHeight="1" x14ac:dyDescent="0.25">
      <c r="A82" s="159" t="s">
        <v>162</v>
      </c>
      <c r="B82" s="159"/>
      <c r="C82" s="159"/>
      <c r="D82" s="159"/>
      <c r="E82" s="24" t="s">
        <v>163</v>
      </c>
      <c r="F82" s="24">
        <v>634</v>
      </c>
      <c r="G82" s="26"/>
      <c r="H82" s="26"/>
      <c r="I82" s="26"/>
      <c r="J82" s="26"/>
      <c r="K82" s="26"/>
      <c r="L82" s="26"/>
      <c r="M82" s="26" t="s">
        <v>40</v>
      </c>
      <c r="N82" s="26"/>
      <c r="O82" s="12"/>
      <c r="P82" s="49"/>
      <c r="Q82" s="49"/>
    </row>
    <row r="83" spans="1:17" ht="12.75" customHeight="1" x14ac:dyDescent="0.25">
      <c r="A83" s="159" t="s">
        <v>164</v>
      </c>
      <c r="B83" s="159"/>
      <c r="C83" s="159"/>
      <c r="D83" s="159"/>
      <c r="E83" s="24">
        <v>2440</v>
      </c>
      <c r="F83" s="24">
        <v>810</v>
      </c>
      <c r="G83" s="26"/>
      <c r="H83" s="26"/>
      <c r="I83" s="26"/>
      <c r="J83" s="26"/>
      <c r="K83" s="26"/>
      <c r="L83" s="26"/>
      <c r="M83" s="26"/>
      <c r="N83" s="26"/>
      <c r="O83" s="12"/>
      <c r="P83" s="49"/>
      <c r="Q83" s="49"/>
    </row>
    <row r="84" spans="1:17" ht="12.75" customHeight="1" x14ac:dyDescent="0.25">
      <c r="A84" s="159" t="s">
        <v>165</v>
      </c>
      <c r="B84" s="159"/>
      <c r="C84" s="159"/>
      <c r="D84" s="159"/>
      <c r="E84" s="24">
        <v>2450</v>
      </c>
      <c r="F84" s="24">
        <v>862</v>
      </c>
      <c r="G84" s="26"/>
      <c r="H84" s="26"/>
      <c r="I84" s="26"/>
      <c r="J84" s="26"/>
      <c r="K84" s="26"/>
      <c r="L84" s="26"/>
      <c r="M84" s="26"/>
      <c r="N84" s="26"/>
      <c r="O84" s="12"/>
      <c r="P84" s="49"/>
      <c r="Q84" s="49"/>
    </row>
    <row r="85" spans="1:17" ht="38.25" customHeight="1" x14ac:dyDescent="0.25">
      <c r="A85" s="159" t="s">
        <v>166</v>
      </c>
      <c r="B85" s="159"/>
      <c r="C85" s="159"/>
      <c r="D85" s="159"/>
      <c r="E85" s="24">
        <v>2460</v>
      </c>
      <c r="F85" s="24">
        <v>863</v>
      </c>
      <c r="G85" s="26"/>
      <c r="H85" s="26"/>
      <c r="I85" s="26"/>
      <c r="J85" s="26"/>
      <c r="K85" s="26"/>
      <c r="L85" s="26"/>
      <c r="M85" s="26"/>
      <c r="N85" s="26"/>
      <c r="O85" s="12"/>
      <c r="P85" s="49"/>
      <c r="Q85" s="49"/>
    </row>
    <row r="86" spans="1:17" ht="25.5" customHeight="1" x14ac:dyDescent="0.25">
      <c r="A86" s="159" t="s">
        <v>167</v>
      </c>
      <c r="B86" s="159"/>
      <c r="C86" s="159"/>
      <c r="D86" s="159"/>
      <c r="E86" s="24" t="s">
        <v>168</v>
      </c>
      <c r="F86" s="24" t="s">
        <v>40</v>
      </c>
      <c r="G86" s="26">
        <f>G87</f>
        <v>0</v>
      </c>
      <c r="H86" s="26">
        <f t="shared" ref="H86:L86" si="13">H87</f>
        <v>0</v>
      </c>
      <c r="I86" s="26">
        <f t="shared" si="13"/>
        <v>0</v>
      </c>
      <c r="J86" s="26">
        <f t="shared" si="13"/>
        <v>0</v>
      </c>
      <c r="K86" s="26">
        <f t="shared" si="13"/>
        <v>0</v>
      </c>
      <c r="L86" s="26">
        <f t="shared" si="13"/>
        <v>0</v>
      </c>
      <c r="M86" s="26" t="s">
        <v>40</v>
      </c>
      <c r="N86" s="26"/>
      <c r="O86" s="12"/>
      <c r="P86" s="49"/>
      <c r="Q86" s="49"/>
    </row>
    <row r="87" spans="1:17" ht="40.5" customHeight="1" x14ac:dyDescent="0.25">
      <c r="A87" s="159" t="s">
        <v>169</v>
      </c>
      <c r="B87" s="159"/>
      <c r="C87" s="159"/>
      <c r="D87" s="159"/>
      <c r="E87" s="24" t="s">
        <v>170</v>
      </c>
      <c r="F87" s="24" t="s">
        <v>171</v>
      </c>
      <c r="G87" s="25">
        <v>0</v>
      </c>
      <c r="H87" s="26"/>
      <c r="I87" s="25">
        <v>0</v>
      </c>
      <c r="J87" s="26"/>
      <c r="K87" s="25">
        <v>0</v>
      </c>
      <c r="L87" s="26"/>
      <c r="M87" s="26" t="s">
        <v>40</v>
      </c>
      <c r="N87" s="26"/>
      <c r="O87" s="12"/>
      <c r="P87" s="49"/>
      <c r="Q87" s="49"/>
    </row>
    <row r="88" spans="1:17" s="63" customFormat="1" ht="12.75" customHeight="1" x14ac:dyDescent="0.25">
      <c r="A88" s="176" t="s">
        <v>172</v>
      </c>
      <c r="B88" s="176"/>
      <c r="C88" s="176"/>
      <c r="D88" s="176"/>
      <c r="E88" s="61" t="s">
        <v>173</v>
      </c>
      <c r="F88" s="61" t="s">
        <v>40</v>
      </c>
      <c r="G88" s="62">
        <f>G89+G90+G91+G101+G102</f>
        <v>18619702.930000003</v>
      </c>
      <c r="H88" s="62">
        <f t="shared" ref="H88:L88" si="14">H89+H90+H91+H101+H102</f>
        <v>5168055.629999999</v>
      </c>
      <c r="I88" s="62">
        <f t="shared" si="14"/>
        <v>21230363.280000001</v>
      </c>
      <c r="J88" s="62">
        <f t="shared" si="14"/>
        <v>4351159.87</v>
      </c>
      <c r="K88" s="62">
        <f t="shared" si="14"/>
        <v>21230363.280000001</v>
      </c>
      <c r="L88" s="62">
        <f t="shared" si="14"/>
        <v>4351159.87</v>
      </c>
      <c r="M88" s="62"/>
      <c r="N88" s="62"/>
      <c r="O88" s="27"/>
      <c r="P88" s="49"/>
      <c r="Q88" s="49"/>
    </row>
    <row r="89" spans="1:17" ht="25.5" customHeight="1" x14ac:dyDescent="0.25">
      <c r="A89" s="159" t="s">
        <v>174</v>
      </c>
      <c r="B89" s="159"/>
      <c r="C89" s="159"/>
      <c r="D89" s="159"/>
      <c r="E89" s="44" t="s">
        <v>175</v>
      </c>
      <c r="F89" s="44" t="s">
        <v>176</v>
      </c>
      <c r="G89" s="26"/>
      <c r="H89" s="26"/>
      <c r="I89" s="26"/>
      <c r="J89" s="26"/>
      <c r="K89" s="26"/>
      <c r="L89" s="26"/>
      <c r="M89" s="26"/>
      <c r="N89" s="26"/>
      <c r="O89" s="27"/>
      <c r="P89" s="49"/>
      <c r="Q89" s="49"/>
    </row>
    <row r="90" spans="1:17" ht="25.5" customHeight="1" x14ac:dyDescent="0.25">
      <c r="A90" s="159" t="s">
        <v>177</v>
      </c>
      <c r="B90" s="159"/>
      <c r="C90" s="159"/>
      <c r="D90" s="159"/>
      <c r="E90" s="44" t="s">
        <v>178</v>
      </c>
      <c r="F90" s="44" t="s">
        <v>179</v>
      </c>
      <c r="G90" s="25">
        <v>697000</v>
      </c>
      <c r="H90" s="26"/>
      <c r="I90" s="25">
        <v>3563360</v>
      </c>
      <c r="J90" s="26"/>
      <c r="K90" s="25">
        <v>3563360</v>
      </c>
      <c r="L90" s="26"/>
      <c r="M90" s="26"/>
      <c r="N90" s="26"/>
      <c r="O90" s="27"/>
      <c r="P90" s="49"/>
      <c r="Q90" s="49"/>
    </row>
    <row r="91" spans="1:17" s="63" customFormat="1" ht="14.25" customHeight="1" x14ac:dyDescent="0.25">
      <c r="A91" s="173" t="s">
        <v>180</v>
      </c>
      <c r="B91" s="174"/>
      <c r="C91" s="174"/>
      <c r="D91" s="175"/>
      <c r="E91" s="61" t="s">
        <v>181</v>
      </c>
      <c r="F91" s="61" t="s">
        <v>182</v>
      </c>
      <c r="G91" s="62">
        <f>SUM(G93:G100)</f>
        <v>15092702.930000003</v>
      </c>
      <c r="H91" s="62">
        <f>SUM(H93:H100)</f>
        <v>5153243.2899999991</v>
      </c>
      <c r="I91" s="62">
        <f t="shared" ref="I91:L91" si="15">SUM(I93:I100)</f>
        <v>14837003.280000001</v>
      </c>
      <c r="J91" s="62">
        <f t="shared" si="15"/>
        <v>4320807.46</v>
      </c>
      <c r="K91" s="62">
        <f t="shared" si="15"/>
        <v>14837003.280000001</v>
      </c>
      <c r="L91" s="62">
        <f t="shared" si="15"/>
        <v>4320807.46</v>
      </c>
      <c r="M91" s="62"/>
      <c r="N91" s="62"/>
      <c r="O91" s="27"/>
      <c r="P91" s="49"/>
      <c r="Q91" s="49"/>
    </row>
    <row r="92" spans="1:17" x14ac:dyDescent="0.25">
      <c r="A92" s="159" t="s">
        <v>183</v>
      </c>
      <c r="B92" s="159"/>
      <c r="C92" s="159"/>
      <c r="D92" s="159"/>
      <c r="E92" s="44"/>
      <c r="F92" s="44"/>
      <c r="G92" s="26"/>
      <c r="H92" s="26"/>
      <c r="I92" s="26"/>
      <c r="J92" s="26"/>
      <c r="K92" s="26"/>
      <c r="L92" s="26"/>
      <c r="M92" s="26"/>
      <c r="N92" s="26"/>
      <c r="O92" s="12"/>
      <c r="P92" s="49"/>
      <c r="Q92" s="49"/>
    </row>
    <row r="93" spans="1:17" x14ac:dyDescent="0.25">
      <c r="A93" s="159" t="s">
        <v>184</v>
      </c>
      <c r="B93" s="159"/>
      <c r="C93" s="159"/>
      <c r="D93" s="159"/>
      <c r="E93" s="44" t="s">
        <v>185</v>
      </c>
      <c r="F93" s="44" t="s">
        <v>182</v>
      </c>
      <c r="G93" s="25">
        <v>118040.5</v>
      </c>
      <c r="H93" s="25">
        <v>0</v>
      </c>
      <c r="I93" s="25">
        <v>118040.5</v>
      </c>
      <c r="J93" s="25">
        <v>0</v>
      </c>
      <c r="K93" s="25">
        <v>118040.5</v>
      </c>
      <c r="L93" s="25">
        <v>0</v>
      </c>
      <c r="M93" s="26"/>
      <c r="N93" s="26"/>
      <c r="O93" s="12"/>
      <c r="P93" s="49"/>
      <c r="Q93" s="49"/>
    </row>
    <row r="94" spans="1:17" ht="12.75" customHeight="1" x14ac:dyDescent="0.25">
      <c r="A94" s="159" t="s">
        <v>186</v>
      </c>
      <c r="B94" s="159"/>
      <c r="C94" s="159"/>
      <c r="D94" s="159"/>
      <c r="E94" s="44" t="s">
        <v>187</v>
      </c>
      <c r="F94" s="44" t="s">
        <v>182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6"/>
      <c r="N94" s="26"/>
      <c r="O94" s="12"/>
      <c r="P94" s="49"/>
      <c r="Q94" s="49"/>
    </row>
    <row r="95" spans="1:17" ht="12.75" customHeight="1" x14ac:dyDescent="0.25">
      <c r="A95" s="159" t="s">
        <v>188</v>
      </c>
      <c r="B95" s="159"/>
      <c r="C95" s="159"/>
      <c r="D95" s="159"/>
      <c r="E95" s="44" t="s">
        <v>189</v>
      </c>
      <c r="F95" s="44">
        <v>244</v>
      </c>
      <c r="G95" s="25">
        <v>655000</v>
      </c>
      <c r="H95" s="25">
        <v>0</v>
      </c>
      <c r="I95" s="25">
        <v>655000</v>
      </c>
      <c r="J95" s="25">
        <v>0</v>
      </c>
      <c r="K95" s="25">
        <v>655000</v>
      </c>
      <c r="L95" s="25">
        <v>0</v>
      </c>
      <c r="M95" s="26"/>
      <c r="N95" s="26"/>
      <c r="O95" s="12"/>
      <c r="P95" s="49"/>
      <c r="Q95" s="49"/>
    </row>
    <row r="96" spans="1:17" ht="12.75" customHeight="1" x14ac:dyDescent="0.25">
      <c r="A96" s="159" t="s">
        <v>190</v>
      </c>
      <c r="B96" s="159"/>
      <c r="C96" s="159"/>
      <c r="D96" s="159"/>
      <c r="E96" s="44" t="s">
        <v>191</v>
      </c>
      <c r="F96" s="44" t="s">
        <v>182</v>
      </c>
      <c r="G96" s="25">
        <v>1829950.02</v>
      </c>
      <c r="H96" s="25">
        <v>11314.64</v>
      </c>
      <c r="I96" s="25">
        <v>1829950.02</v>
      </c>
      <c r="J96" s="25">
        <v>8425.09</v>
      </c>
      <c r="K96" s="25">
        <v>1829950.02</v>
      </c>
      <c r="L96" s="25">
        <v>8425.09</v>
      </c>
      <c r="M96" s="26"/>
      <c r="N96" s="26"/>
      <c r="O96" s="12"/>
      <c r="P96" s="49"/>
      <c r="Q96" s="49"/>
    </row>
    <row r="97" spans="1:23" x14ac:dyDescent="0.25">
      <c r="A97" s="159" t="s">
        <v>192</v>
      </c>
      <c r="B97" s="159"/>
      <c r="C97" s="159"/>
      <c r="D97" s="159"/>
      <c r="E97" s="44" t="s">
        <v>193</v>
      </c>
      <c r="F97" s="44" t="s">
        <v>182</v>
      </c>
      <c r="G97" s="25">
        <v>4263414.0200000005</v>
      </c>
      <c r="H97" s="25">
        <v>21335.06</v>
      </c>
      <c r="I97" s="25">
        <v>4021154.5700000003</v>
      </c>
      <c r="J97" s="25">
        <v>355.64</v>
      </c>
      <c r="K97" s="25">
        <v>4021154.5700000003</v>
      </c>
      <c r="L97" s="25">
        <v>355.64</v>
      </c>
      <c r="M97" s="26"/>
      <c r="N97" s="26"/>
      <c r="O97" s="12"/>
      <c r="P97" s="49"/>
      <c r="Q97" s="49"/>
    </row>
    <row r="98" spans="1:23" x14ac:dyDescent="0.25">
      <c r="A98" s="159" t="s">
        <v>194</v>
      </c>
      <c r="B98" s="159"/>
      <c r="C98" s="159"/>
      <c r="D98" s="159"/>
      <c r="E98" s="44" t="s">
        <v>195</v>
      </c>
      <c r="F98" s="44" t="s">
        <v>182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6"/>
      <c r="N98" s="26"/>
      <c r="O98" s="12"/>
      <c r="P98" s="49"/>
      <c r="Q98" s="49"/>
    </row>
    <row r="99" spans="1:23" ht="12.75" customHeight="1" x14ac:dyDescent="0.25">
      <c r="A99" s="159" t="s">
        <v>196</v>
      </c>
      <c r="B99" s="159"/>
      <c r="C99" s="159"/>
      <c r="D99" s="159"/>
      <c r="E99" s="44" t="s">
        <v>197</v>
      </c>
      <c r="F99" s="44" t="s">
        <v>182</v>
      </c>
      <c r="G99" s="25">
        <v>2176890.2000000002</v>
      </c>
      <c r="H99" s="25">
        <v>21104.940000000002</v>
      </c>
      <c r="I99" s="25">
        <v>2163450</v>
      </c>
      <c r="J99" s="25">
        <v>12937.95</v>
      </c>
      <c r="K99" s="25">
        <v>2163450</v>
      </c>
      <c r="L99" s="25">
        <v>12937.95</v>
      </c>
      <c r="M99" s="26"/>
      <c r="N99" s="26"/>
      <c r="O99" s="12"/>
      <c r="P99" s="49"/>
      <c r="Q99" s="49"/>
    </row>
    <row r="100" spans="1:23" ht="12.75" customHeight="1" x14ac:dyDescent="0.25">
      <c r="A100" s="159" t="s">
        <v>198</v>
      </c>
      <c r="B100" s="159"/>
      <c r="C100" s="159"/>
      <c r="D100" s="159"/>
      <c r="E100" s="44" t="s">
        <v>199</v>
      </c>
      <c r="F100" s="44" t="s">
        <v>182</v>
      </c>
      <c r="G100" s="25">
        <v>6049408.1900000004</v>
      </c>
      <c r="H100" s="25">
        <v>5099488.6499999994</v>
      </c>
      <c r="I100" s="25">
        <v>6049408.1900000004</v>
      </c>
      <c r="J100" s="25">
        <v>4299088.78</v>
      </c>
      <c r="K100" s="25">
        <v>6049408.1900000004</v>
      </c>
      <c r="L100" s="25">
        <v>4299088.78</v>
      </c>
      <c r="M100" s="26"/>
      <c r="N100" s="26"/>
      <c r="O100" s="12"/>
      <c r="P100" s="49"/>
      <c r="Q100" s="49"/>
    </row>
    <row r="101" spans="1:23" ht="26.25" customHeight="1" x14ac:dyDescent="0.25">
      <c r="A101" s="167" t="s">
        <v>200</v>
      </c>
      <c r="B101" s="168"/>
      <c r="C101" s="168"/>
      <c r="D101" s="169"/>
      <c r="E101" s="44">
        <v>2650</v>
      </c>
      <c r="F101" s="44">
        <v>246</v>
      </c>
      <c r="G101" s="26"/>
      <c r="H101" s="26"/>
      <c r="I101" s="26"/>
      <c r="J101" s="26"/>
      <c r="K101" s="26"/>
      <c r="L101" s="26"/>
      <c r="M101" s="26"/>
      <c r="N101" s="26"/>
      <c r="O101" s="12"/>
      <c r="P101" s="49"/>
      <c r="Q101" s="49"/>
    </row>
    <row r="102" spans="1:23" ht="12.75" customHeight="1" x14ac:dyDescent="0.25">
      <c r="A102" s="170" t="s">
        <v>201</v>
      </c>
      <c r="B102" s="171"/>
      <c r="C102" s="171"/>
      <c r="D102" s="172"/>
      <c r="E102" s="44">
        <v>2660</v>
      </c>
      <c r="F102" s="44">
        <v>247</v>
      </c>
      <c r="G102" s="25">
        <v>2830000</v>
      </c>
      <c r="H102" s="25">
        <v>14812.34</v>
      </c>
      <c r="I102" s="25">
        <v>2830000</v>
      </c>
      <c r="J102" s="25">
        <v>30352.41</v>
      </c>
      <c r="K102" s="25">
        <v>2830000</v>
      </c>
      <c r="L102" s="25">
        <v>30352.41</v>
      </c>
      <c r="M102" s="26"/>
      <c r="N102" s="26"/>
      <c r="O102" s="12"/>
      <c r="P102" s="49"/>
      <c r="Q102" s="49"/>
    </row>
    <row r="103" spans="1:23" ht="12.75" customHeight="1" x14ac:dyDescent="0.25">
      <c r="A103" s="159" t="s">
        <v>202</v>
      </c>
      <c r="B103" s="159"/>
      <c r="C103" s="159"/>
      <c r="D103" s="159"/>
      <c r="E103" s="44">
        <v>2700</v>
      </c>
      <c r="F103" s="44" t="s">
        <v>203</v>
      </c>
      <c r="G103" s="26"/>
      <c r="H103" s="26"/>
      <c r="I103" s="26"/>
      <c r="J103" s="26"/>
      <c r="K103" s="26"/>
      <c r="L103" s="26"/>
      <c r="M103" s="26"/>
      <c r="N103" s="26"/>
      <c r="O103" s="12"/>
      <c r="P103" s="49"/>
      <c r="Q103" s="49"/>
    </row>
    <row r="104" spans="1:23" ht="38.25" customHeight="1" x14ac:dyDescent="0.25">
      <c r="A104" s="159" t="s">
        <v>204</v>
      </c>
      <c r="B104" s="159"/>
      <c r="C104" s="159"/>
      <c r="D104" s="159"/>
      <c r="E104" s="44">
        <v>2710</v>
      </c>
      <c r="F104" s="44" t="s">
        <v>205</v>
      </c>
      <c r="G104" s="26"/>
      <c r="H104" s="26"/>
      <c r="I104" s="26"/>
      <c r="J104" s="26"/>
      <c r="K104" s="26"/>
      <c r="L104" s="26"/>
      <c r="M104" s="26"/>
      <c r="N104" s="26"/>
      <c r="O104" s="12"/>
      <c r="P104" s="49"/>
      <c r="Q104" s="49"/>
    </row>
    <row r="105" spans="1:23" ht="25.5" customHeight="1" x14ac:dyDescent="0.25">
      <c r="A105" s="159" t="s">
        <v>206</v>
      </c>
      <c r="B105" s="159"/>
      <c r="C105" s="159"/>
      <c r="D105" s="159"/>
      <c r="E105" s="44">
        <v>2720</v>
      </c>
      <c r="F105" s="44" t="s">
        <v>207</v>
      </c>
      <c r="G105" s="26"/>
      <c r="H105" s="26"/>
      <c r="I105" s="26"/>
      <c r="J105" s="26"/>
      <c r="K105" s="26"/>
      <c r="L105" s="26"/>
      <c r="M105" s="26"/>
      <c r="N105" s="26"/>
      <c r="O105" s="12"/>
      <c r="P105" s="49"/>
      <c r="Q105" s="49"/>
    </row>
    <row r="106" spans="1:23" ht="16.5" x14ac:dyDescent="0.25">
      <c r="A106" s="158" t="s">
        <v>208</v>
      </c>
      <c r="B106" s="158"/>
      <c r="C106" s="158"/>
      <c r="D106" s="158"/>
      <c r="E106" s="24" t="s">
        <v>209</v>
      </c>
      <c r="F106" s="24" t="s">
        <v>210</v>
      </c>
      <c r="G106" s="26"/>
      <c r="H106" s="26">
        <f>H107</f>
        <v>0</v>
      </c>
      <c r="I106" s="26"/>
      <c r="J106" s="26">
        <f>J107</f>
        <v>0</v>
      </c>
      <c r="K106" s="26"/>
      <c r="L106" s="26">
        <f>L107</f>
        <v>0</v>
      </c>
      <c r="M106" s="26" t="s">
        <v>40</v>
      </c>
      <c r="N106" s="26"/>
      <c r="O106" s="12"/>
    </row>
    <row r="107" spans="1:23" ht="25.5" customHeight="1" x14ac:dyDescent="0.25">
      <c r="A107" s="159" t="s">
        <v>211</v>
      </c>
      <c r="B107" s="159"/>
      <c r="C107" s="159"/>
      <c r="D107" s="159"/>
      <c r="E107" s="24" t="s">
        <v>212</v>
      </c>
      <c r="F107" s="24"/>
      <c r="G107" s="26"/>
      <c r="H107" s="26"/>
      <c r="I107" s="26"/>
      <c r="J107" s="26"/>
      <c r="K107" s="26"/>
      <c r="L107" s="26"/>
      <c r="M107" s="26" t="s">
        <v>40</v>
      </c>
      <c r="N107" s="26"/>
      <c r="O107" s="12"/>
    </row>
    <row r="108" spans="1:23" ht="16.5" x14ac:dyDescent="0.25">
      <c r="A108" s="158" t="s">
        <v>213</v>
      </c>
      <c r="B108" s="158"/>
      <c r="C108" s="158"/>
      <c r="D108" s="158"/>
      <c r="E108" s="24" t="s">
        <v>214</v>
      </c>
      <c r="F108" s="24"/>
      <c r="G108" s="26"/>
      <c r="H108" s="26"/>
      <c r="I108" s="26"/>
      <c r="J108" s="26"/>
      <c r="K108" s="26"/>
      <c r="L108" s="26"/>
      <c r="M108" s="26" t="s">
        <v>40</v>
      </c>
      <c r="N108" s="26"/>
      <c r="O108" s="12"/>
    </row>
    <row r="109" spans="1:23" ht="16.5" x14ac:dyDescent="0.25">
      <c r="A109" s="158" t="s">
        <v>215</v>
      </c>
      <c r="B109" s="158"/>
      <c r="C109" s="158"/>
      <c r="D109" s="158"/>
      <c r="E109" s="24" t="s">
        <v>216</v>
      </c>
      <c r="F109" s="24"/>
      <c r="G109" s="26"/>
      <c r="H109" s="26"/>
      <c r="I109" s="26"/>
      <c r="J109" s="26"/>
      <c r="K109" s="26"/>
      <c r="L109" s="26"/>
      <c r="M109" s="26" t="s">
        <v>40</v>
      </c>
      <c r="N109" s="26"/>
      <c r="O109" s="12"/>
    </row>
    <row r="110" spans="1:23" ht="16.5" x14ac:dyDescent="0.25">
      <c r="A110" s="158" t="s">
        <v>217</v>
      </c>
      <c r="B110" s="158"/>
      <c r="C110" s="158"/>
      <c r="D110" s="158"/>
      <c r="E110" s="24" t="s">
        <v>218</v>
      </c>
      <c r="F110" s="24" t="s">
        <v>40</v>
      </c>
      <c r="G110" s="26"/>
      <c r="H110" s="26"/>
      <c r="I110" s="26"/>
      <c r="J110" s="26"/>
      <c r="K110" s="26"/>
      <c r="L110" s="26"/>
      <c r="M110" s="26" t="s">
        <v>40</v>
      </c>
      <c r="N110" s="26"/>
      <c r="O110" s="12"/>
    </row>
    <row r="111" spans="1:23" ht="25.5" customHeight="1" x14ac:dyDescent="0.25">
      <c r="A111" s="159" t="s">
        <v>219</v>
      </c>
      <c r="B111" s="159"/>
      <c r="C111" s="159"/>
      <c r="D111" s="159"/>
      <c r="E111" s="24" t="s">
        <v>220</v>
      </c>
      <c r="F111" s="24" t="s">
        <v>221</v>
      </c>
      <c r="G111" s="26"/>
      <c r="H111" s="26"/>
      <c r="I111" s="26"/>
      <c r="J111" s="26"/>
      <c r="K111" s="26"/>
      <c r="L111" s="26"/>
      <c r="M111" s="26" t="s">
        <v>40</v>
      </c>
      <c r="N111" s="26"/>
      <c r="O111" s="12"/>
    </row>
    <row r="112" spans="1:23" s="65" customFormat="1" ht="26.25" customHeight="1" x14ac:dyDescent="0.3">
      <c r="A112" s="160" t="s">
        <v>222</v>
      </c>
      <c r="B112" s="160"/>
      <c r="C112" s="160"/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64"/>
      <c r="V112" s="66"/>
      <c r="W112" s="66"/>
    </row>
    <row r="113" spans="1:23" s="65" customFormat="1" ht="12.75" x14ac:dyDescent="0.2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V113" s="66"/>
      <c r="W113" s="66"/>
    </row>
    <row r="114" spans="1:23" s="65" customFormat="1" ht="48.75" customHeight="1" x14ac:dyDescent="0.2">
      <c r="A114" s="161" t="s">
        <v>223</v>
      </c>
      <c r="B114" s="161"/>
      <c r="C114" s="161" t="s">
        <v>25</v>
      </c>
      <c r="D114" s="161"/>
      <c r="E114" s="161"/>
      <c r="F114" s="161"/>
      <c r="G114" s="161"/>
      <c r="H114" s="161"/>
      <c r="I114" s="161"/>
      <c r="J114" s="68" t="s">
        <v>224</v>
      </c>
      <c r="K114" s="68" t="s">
        <v>225</v>
      </c>
      <c r="L114" s="68" t="s">
        <v>226</v>
      </c>
      <c r="M114" s="162" t="s">
        <v>227</v>
      </c>
      <c r="N114" s="163"/>
      <c r="O114" s="163"/>
      <c r="P114" s="164"/>
      <c r="Q114" s="69"/>
      <c r="V114" s="66"/>
      <c r="W114" s="66"/>
    </row>
    <row r="115" spans="1:23" s="65" customFormat="1" ht="27.75" customHeight="1" x14ac:dyDescent="0.2">
      <c r="A115" s="161"/>
      <c r="B115" s="161"/>
      <c r="C115" s="161"/>
      <c r="D115" s="161"/>
      <c r="E115" s="161"/>
      <c r="F115" s="161"/>
      <c r="G115" s="161"/>
      <c r="H115" s="161"/>
      <c r="I115" s="161"/>
      <c r="J115" s="68"/>
      <c r="K115" s="68"/>
      <c r="L115" s="68"/>
      <c r="M115" s="68" t="s">
        <v>228</v>
      </c>
      <c r="N115" s="68" t="s">
        <v>229</v>
      </c>
      <c r="O115" s="68" t="s">
        <v>230</v>
      </c>
      <c r="P115" s="165" t="s">
        <v>231</v>
      </c>
      <c r="Q115" s="69"/>
      <c r="V115" s="66"/>
      <c r="W115" s="66"/>
    </row>
    <row r="116" spans="1:23" s="65" customFormat="1" ht="51" customHeight="1" x14ac:dyDescent="0.2">
      <c r="A116" s="161"/>
      <c r="B116" s="161"/>
      <c r="C116" s="161"/>
      <c r="D116" s="161"/>
      <c r="E116" s="161"/>
      <c r="F116" s="161"/>
      <c r="G116" s="161"/>
      <c r="H116" s="161"/>
      <c r="I116" s="161"/>
      <c r="J116" s="68"/>
      <c r="K116" s="68"/>
      <c r="L116" s="68"/>
      <c r="M116" s="68" t="s">
        <v>232</v>
      </c>
      <c r="N116" s="68" t="s">
        <v>233</v>
      </c>
      <c r="O116" s="68" t="s">
        <v>234</v>
      </c>
      <c r="P116" s="166"/>
      <c r="Q116" s="69"/>
      <c r="V116" s="66"/>
      <c r="W116" s="66"/>
    </row>
    <row r="117" spans="1:23" s="65" customFormat="1" ht="16.5" customHeight="1" x14ac:dyDescent="0.2">
      <c r="A117" s="156" t="s">
        <v>235</v>
      </c>
      <c r="B117" s="156"/>
      <c r="C117" s="156" t="s">
        <v>236</v>
      </c>
      <c r="D117" s="156"/>
      <c r="E117" s="156"/>
      <c r="F117" s="156"/>
      <c r="G117" s="156"/>
      <c r="H117" s="156"/>
      <c r="I117" s="156"/>
      <c r="J117" s="70" t="s">
        <v>237</v>
      </c>
      <c r="K117" s="70" t="s">
        <v>238</v>
      </c>
      <c r="L117" s="70" t="s">
        <v>239</v>
      </c>
      <c r="M117" s="70" t="s">
        <v>240</v>
      </c>
      <c r="N117" s="70" t="s">
        <v>241</v>
      </c>
      <c r="O117" s="70" t="s">
        <v>242</v>
      </c>
      <c r="P117" s="70" t="s">
        <v>243</v>
      </c>
      <c r="Q117" s="71"/>
      <c r="V117" s="66"/>
      <c r="W117" s="66"/>
    </row>
    <row r="118" spans="1:23" s="65" customFormat="1" ht="21.75" customHeight="1" x14ac:dyDescent="0.2">
      <c r="A118" s="72">
        <v>1</v>
      </c>
      <c r="B118" s="72"/>
      <c r="C118" s="157" t="s">
        <v>244</v>
      </c>
      <c r="D118" s="157"/>
      <c r="E118" s="157"/>
      <c r="F118" s="157"/>
      <c r="G118" s="157"/>
      <c r="H118" s="157"/>
      <c r="I118" s="157"/>
      <c r="J118" s="70" t="s">
        <v>245</v>
      </c>
      <c r="K118" s="70" t="s">
        <v>40</v>
      </c>
      <c r="L118" s="70" t="s">
        <v>40</v>
      </c>
      <c r="M118" s="73">
        <f>G88+H88</f>
        <v>23787758.560000002</v>
      </c>
      <c r="N118" s="73">
        <f>I88+J88</f>
        <v>25581523.150000002</v>
      </c>
      <c r="O118" s="73">
        <f>K88+L88</f>
        <v>25581523.150000002</v>
      </c>
      <c r="P118" s="17"/>
      <c r="Q118" s="74"/>
      <c r="R118" s="75"/>
      <c r="S118" s="75"/>
      <c r="T118" s="75"/>
      <c r="U118" s="75"/>
      <c r="V118" s="66"/>
      <c r="W118" s="66"/>
    </row>
    <row r="119" spans="1:23" s="65" customFormat="1" ht="82.5" customHeight="1" x14ac:dyDescent="0.2">
      <c r="A119" s="72" t="s">
        <v>246</v>
      </c>
      <c r="B119" s="72"/>
      <c r="C119" s="157" t="s">
        <v>247</v>
      </c>
      <c r="D119" s="157"/>
      <c r="E119" s="157"/>
      <c r="F119" s="157"/>
      <c r="G119" s="157"/>
      <c r="H119" s="157"/>
      <c r="I119" s="157"/>
      <c r="J119" s="70" t="s">
        <v>248</v>
      </c>
      <c r="K119" s="70" t="s">
        <v>40</v>
      </c>
      <c r="L119" s="70" t="s">
        <v>40</v>
      </c>
      <c r="M119" s="73">
        <v>0</v>
      </c>
      <c r="N119" s="73">
        <v>0</v>
      </c>
      <c r="O119" s="73">
        <v>0</v>
      </c>
      <c r="P119" s="17"/>
      <c r="Q119" s="74"/>
      <c r="S119" s="75"/>
      <c r="T119" s="75"/>
      <c r="U119" s="75"/>
      <c r="V119" s="66"/>
      <c r="W119" s="66"/>
    </row>
    <row r="120" spans="1:23" s="65" customFormat="1" ht="49.5" customHeight="1" x14ac:dyDescent="0.2">
      <c r="A120" s="72" t="s">
        <v>249</v>
      </c>
      <c r="B120" s="72"/>
      <c r="C120" s="157" t="s">
        <v>250</v>
      </c>
      <c r="D120" s="157"/>
      <c r="E120" s="157"/>
      <c r="F120" s="157"/>
      <c r="G120" s="157"/>
      <c r="H120" s="157"/>
      <c r="I120" s="157"/>
      <c r="J120" s="70" t="s">
        <v>251</v>
      </c>
      <c r="K120" s="70" t="s">
        <v>40</v>
      </c>
      <c r="L120" s="70" t="s">
        <v>40</v>
      </c>
      <c r="M120" s="73">
        <v>0</v>
      </c>
      <c r="N120" s="73">
        <v>0</v>
      </c>
      <c r="O120" s="73">
        <v>0</v>
      </c>
      <c r="P120" s="17"/>
      <c r="Q120" s="76"/>
      <c r="V120" s="66"/>
      <c r="W120" s="66"/>
    </row>
    <row r="121" spans="1:23" s="65" customFormat="1" ht="43.5" customHeight="1" x14ac:dyDescent="0.2">
      <c r="A121" s="72" t="s">
        <v>252</v>
      </c>
      <c r="B121" s="72"/>
      <c r="C121" s="157" t="s">
        <v>253</v>
      </c>
      <c r="D121" s="157"/>
      <c r="E121" s="157"/>
      <c r="F121" s="157"/>
      <c r="G121" s="157"/>
      <c r="H121" s="157"/>
      <c r="I121" s="157"/>
      <c r="J121" s="70" t="s">
        <v>254</v>
      </c>
      <c r="K121" s="70" t="s">
        <v>40</v>
      </c>
      <c r="L121" s="70" t="s">
        <v>40</v>
      </c>
      <c r="M121" s="73">
        <f>M122+M124</f>
        <v>11613736.33</v>
      </c>
      <c r="N121" s="73">
        <f t="shared" ref="N121:O121" si="16">N122+N124</f>
        <v>0</v>
      </c>
      <c r="O121" s="73">
        <f t="shared" si="16"/>
        <v>0</v>
      </c>
      <c r="P121" s="17"/>
      <c r="Q121" s="74"/>
      <c r="V121" s="66"/>
      <c r="W121" s="66"/>
    </row>
    <row r="122" spans="1:23" s="85" customFormat="1" ht="12.75" x14ac:dyDescent="0.2">
      <c r="A122" s="77" t="s">
        <v>255</v>
      </c>
      <c r="B122" s="78"/>
      <c r="C122" s="149" t="s">
        <v>256</v>
      </c>
      <c r="D122" s="150"/>
      <c r="E122" s="150"/>
      <c r="F122" s="150"/>
      <c r="G122" s="150"/>
      <c r="H122" s="150"/>
      <c r="I122" s="151"/>
      <c r="J122" s="79" t="s">
        <v>257</v>
      </c>
      <c r="K122" s="80" t="s">
        <v>40</v>
      </c>
      <c r="L122" s="80" t="s">
        <v>40</v>
      </c>
      <c r="M122" s="81">
        <f>(12152370.54*0+1140000*0+8281886.58+3331849.75)</f>
        <v>11613736.33</v>
      </c>
      <c r="N122" s="82"/>
      <c r="O122" s="82"/>
      <c r="P122" s="83"/>
      <c r="Q122" s="84"/>
      <c r="V122" s="86"/>
      <c r="W122" s="86"/>
    </row>
    <row r="123" spans="1:23" s="85" customFormat="1" ht="12.75" customHeight="1" x14ac:dyDescent="0.2">
      <c r="A123" s="77"/>
      <c r="B123" s="78"/>
      <c r="C123" s="149" t="s">
        <v>183</v>
      </c>
      <c r="D123" s="150"/>
      <c r="E123" s="150"/>
      <c r="F123" s="150"/>
      <c r="G123" s="150"/>
      <c r="H123" s="150"/>
      <c r="I123" s="151"/>
      <c r="J123" s="79" t="s">
        <v>258</v>
      </c>
      <c r="K123" s="79"/>
      <c r="L123" s="79"/>
      <c r="M123" s="73"/>
      <c r="N123" s="82"/>
      <c r="O123" s="82"/>
      <c r="P123" s="83"/>
      <c r="Q123" s="87"/>
      <c r="V123" s="86"/>
      <c r="W123" s="86"/>
    </row>
    <row r="124" spans="1:23" s="85" customFormat="1" ht="12.75" customHeight="1" x14ac:dyDescent="0.2">
      <c r="A124" s="77" t="s">
        <v>259</v>
      </c>
      <c r="B124" s="78"/>
      <c r="C124" s="149" t="s">
        <v>260</v>
      </c>
      <c r="D124" s="150"/>
      <c r="E124" s="150"/>
      <c r="F124" s="150"/>
      <c r="G124" s="150"/>
      <c r="H124" s="150"/>
      <c r="I124" s="151"/>
      <c r="J124" s="79" t="s">
        <v>261</v>
      </c>
      <c r="K124" s="80" t="s">
        <v>40</v>
      </c>
      <c r="L124" s="80" t="s">
        <v>40</v>
      </c>
      <c r="M124" s="82"/>
      <c r="N124" s="82"/>
      <c r="O124" s="82"/>
      <c r="P124" s="83"/>
      <c r="Q124" s="84"/>
      <c r="V124" s="86"/>
      <c r="W124" s="86"/>
    </row>
    <row r="125" spans="1:23" s="85" customFormat="1" ht="12.75" customHeight="1" x14ac:dyDescent="0.2">
      <c r="A125" s="77"/>
      <c r="B125" s="78"/>
      <c r="C125" s="149" t="s">
        <v>183</v>
      </c>
      <c r="D125" s="150"/>
      <c r="E125" s="150"/>
      <c r="F125" s="150"/>
      <c r="G125" s="150"/>
      <c r="H125" s="150"/>
      <c r="I125" s="151"/>
      <c r="J125" s="79" t="s">
        <v>262</v>
      </c>
      <c r="K125" s="79"/>
      <c r="L125" s="79"/>
      <c r="M125" s="82"/>
      <c r="N125" s="82"/>
      <c r="O125" s="82"/>
      <c r="P125" s="83"/>
      <c r="Q125" s="84"/>
      <c r="V125" s="86"/>
      <c r="W125" s="86"/>
    </row>
    <row r="126" spans="1:23" s="65" customFormat="1" ht="43.5" customHeight="1" x14ac:dyDescent="0.2">
      <c r="A126" s="72" t="s">
        <v>263</v>
      </c>
      <c r="B126" s="72"/>
      <c r="C126" s="152" t="s">
        <v>264</v>
      </c>
      <c r="D126" s="152"/>
      <c r="E126" s="152"/>
      <c r="F126" s="152"/>
      <c r="G126" s="152"/>
      <c r="H126" s="152"/>
      <c r="I126" s="152"/>
      <c r="J126" s="70" t="s">
        <v>265</v>
      </c>
      <c r="K126" s="70" t="s">
        <v>40</v>
      </c>
      <c r="L126" s="70" t="s">
        <v>40</v>
      </c>
      <c r="M126" s="73">
        <f>M127+M130+M171+M181</f>
        <v>12174022.230000002</v>
      </c>
      <c r="N126" s="73">
        <f>N127+N130+N171+N181</f>
        <v>25581523.150000002</v>
      </c>
      <c r="O126" s="73">
        <f>O127+O130+O171+O181</f>
        <v>25581523.150000002</v>
      </c>
      <c r="P126" s="17"/>
      <c r="Q126" s="74"/>
      <c r="R126" s="75"/>
      <c r="V126" s="66"/>
      <c r="W126" s="66"/>
    </row>
    <row r="127" spans="1:23" s="65" customFormat="1" ht="43.5" customHeight="1" x14ac:dyDescent="0.2">
      <c r="A127" s="72" t="s">
        <v>266</v>
      </c>
      <c r="B127" s="72"/>
      <c r="C127" s="152" t="s">
        <v>267</v>
      </c>
      <c r="D127" s="152"/>
      <c r="E127" s="152"/>
      <c r="F127" s="152"/>
      <c r="G127" s="152"/>
      <c r="H127" s="152"/>
      <c r="I127" s="152"/>
      <c r="J127" s="70" t="s">
        <v>268</v>
      </c>
      <c r="K127" s="70" t="s">
        <v>40</v>
      </c>
      <c r="L127" s="70" t="s">
        <v>40</v>
      </c>
      <c r="M127" s="82">
        <f>M128+M129</f>
        <v>4072260.6000000034</v>
      </c>
      <c r="N127" s="73">
        <f>N128+N129</f>
        <v>15430297.280000001</v>
      </c>
      <c r="O127" s="73">
        <f>O128+O129</f>
        <v>15430297.280000001</v>
      </c>
      <c r="P127" s="17"/>
      <c r="Q127" s="74"/>
      <c r="V127" s="66"/>
      <c r="W127" s="66"/>
    </row>
    <row r="128" spans="1:23" s="65" customFormat="1" ht="36.75" customHeight="1" x14ac:dyDescent="0.2">
      <c r="A128" s="72" t="s">
        <v>269</v>
      </c>
      <c r="B128" s="72"/>
      <c r="C128" s="152" t="s">
        <v>270</v>
      </c>
      <c r="D128" s="152"/>
      <c r="E128" s="152"/>
      <c r="F128" s="152"/>
      <c r="G128" s="152"/>
      <c r="H128" s="152"/>
      <c r="I128" s="152"/>
      <c r="J128" s="70" t="s">
        <v>271</v>
      </c>
      <c r="K128" s="70" t="s">
        <v>40</v>
      </c>
      <c r="L128" s="70" t="s">
        <v>40</v>
      </c>
      <c r="M128" s="73">
        <f t="shared" ref="M128:O128" si="17">M118-M121-M130-M181</f>
        <v>4072260.6000000034</v>
      </c>
      <c r="N128" s="73">
        <f t="shared" si="17"/>
        <v>15430297.280000001</v>
      </c>
      <c r="O128" s="73">
        <f t="shared" si="17"/>
        <v>15430297.280000001</v>
      </c>
      <c r="P128" s="17"/>
      <c r="Q128" s="74"/>
      <c r="V128" s="66"/>
      <c r="W128" s="66"/>
    </row>
    <row r="129" spans="1:23" s="65" customFormat="1" ht="23.25" customHeight="1" x14ac:dyDescent="0.2">
      <c r="A129" s="72" t="s">
        <v>272</v>
      </c>
      <c r="B129" s="72"/>
      <c r="C129" s="152" t="s">
        <v>273</v>
      </c>
      <c r="D129" s="152"/>
      <c r="E129" s="152"/>
      <c r="F129" s="152"/>
      <c r="G129" s="152"/>
      <c r="H129" s="152"/>
      <c r="I129" s="152"/>
      <c r="J129" s="70" t="s">
        <v>274</v>
      </c>
      <c r="K129" s="70" t="s">
        <v>40</v>
      </c>
      <c r="L129" s="70" t="s">
        <v>40</v>
      </c>
      <c r="M129" s="73"/>
      <c r="N129" s="73"/>
      <c r="O129" s="73"/>
      <c r="P129" s="17"/>
      <c r="Q129" s="74"/>
      <c r="R129" s="75"/>
      <c r="V129" s="66"/>
      <c r="W129" s="66"/>
    </row>
    <row r="130" spans="1:23" s="65" customFormat="1" ht="40.5" customHeight="1" x14ac:dyDescent="0.2">
      <c r="A130" s="72" t="s">
        <v>275</v>
      </c>
      <c r="B130" s="72"/>
      <c r="C130" s="152" t="s">
        <v>276</v>
      </c>
      <c r="D130" s="152"/>
      <c r="E130" s="152"/>
      <c r="F130" s="152"/>
      <c r="G130" s="152"/>
      <c r="H130" s="152"/>
      <c r="I130" s="152"/>
      <c r="J130" s="70" t="s">
        <v>277</v>
      </c>
      <c r="K130" s="70" t="s">
        <v>40</v>
      </c>
      <c r="L130" s="70" t="s">
        <v>40</v>
      </c>
      <c r="M130" s="73">
        <f>M131+M151</f>
        <v>2933706</v>
      </c>
      <c r="N130" s="73">
        <f>N131+N151</f>
        <v>5800066</v>
      </c>
      <c r="O130" s="73">
        <f>O131+O151</f>
        <v>5800066</v>
      </c>
      <c r="P130" s="17"/>
      <c r="Q130" s="74"/>
      <c r="V130" s="66"/>
      <c r="W130" s="66"/>
    </row>
    <row r="131" spans="1:23" s="65" customFormat="1" ht="29.25" customHeight="1" x14ac:dyDescent="0.2">
      <c r="A131" s="72" t="s">
        <v>278</v>
      </c>
      <c r="B131" s="72"/>
      <c r="C131" s="152" t="s">
        <v>270</v>
      </c>
      <c r="D131" s="152"/>
      <c r="E131" s="152"/>
      <c r="F131" s="152"/>
      <c r="G131" s="152"/>
      <c r="H131" s="152"/>
      <c r="I131" s="152"/>
      <c r="J131" s="70" t="s">
        <v>279</v>
      </c>
      <c r="K131" s="70" t="s">
        <v>40</v>
      </c>
      <c r="L131" s="70" t="s">
        <v>40</v>
      </c>
      <c r="M131" s="73">
        <f>SUM(M132:M150)</f>
        <v>2933706</v>
      </c>
      <c r="N131" s="73">
        <f>SUM(N132:N150)</f>
        <v>5800066</v>
      </c>
      <c r="O131" s="73">
        <f>SUM(O132:O150)</f>
        <v>5800066</v>
      </c>
      <c r="P131" s="17"/>
      <c r="Q131" s="74"/>
      <c r="V131" s="66"/>
      <c r="W131" s="66"/>
    </row>
    <row r="132" spans="1:23" s="65" customFormat="1" ht="12.75" customHeight="1" x14ac:dyDescent="0.2">
      <c r="A132" s="72"/>
      <c r="B132" s="72"/>
      <c r="C132" s="152"/>
      <c r="D132" s="152"/>
      <c r="E132" s="152"/>
      <c r="F132" s="152"/>
      <c r="G132" s="152"/>
      <c r="H132" s="152"/>
      <c r="I132" s="152"/>
      <c r="J132" s="88" t="s">
        <v>280</v>
      </c>
      <c r="K132" s="70" t="s">
        <v>40</v>
      </c>
      <c r="L132" s="89" t="s">
        <v>281</v>
      </c>
      <c r="M132" s="90">
        <v>0</v>
      </c>
      <c r="N132" s="90">
        <v>0</v>
      </c>
      <c r="O132" s="90">
        <v>0</v>
      </c>
      <c r="P132" s="73"/>
      <c r="Q132" s="76"/>
      <c r="V132" s="66"/>
      <c r="W132" s="66"/>
    </row>
    <row r="133" spans="1:23" s="65" customFormat="1" ht="12.75" customHeight="1" x14ac:dyDescent="0.2">
      <c r="A133" s="72"/>
      <c r="B133" s="72"/>
      <c r="C133" s="152"/>
      <c r="D133" s="152"/>
      <c r="E133" s="152"/>
      <c r="F133" s="152"/>
      <c r="G133" s="152"/>
      <c r="H133" s="152"/>
      <c r="I133" s="152"/>
      <c r="J133" s="88" t="s">
        <v>282</v>
      </c>
      <c r="K133" s="70" t="s">
        <v>40</v>
      </c>
      <c r="L133" s="89" t="s">
        <v>283</v>
      </c>
      <c r="M133" s="90">
        <v>247000</v>
      </c>
      <c r="N133" s="90">
        <v>247000</v>
      </c>
      <c r="O133" s="90">
        <v>247000</v>
      </c>
      <c r="P133" s="73"/>
      <c r="Q133" s="76"/>
      <c r="V133" s="66"/>
      <c r="W133" s="66"/>
    </row>
    <row r="134" spans="1:23" s="65" customFormat="1" ht="12.75" customHeight="1" x14ac:dyDescent="0.2">
      <c r="A134" s="72"/>
      <c r="B134" s="72"/>
      <c r="C134" s="152"/>
      <c r="D134" s="152"/>
      <c r="E134" s="152"/>
      <c r="F134" s="152"/>
      <c r="G134" s="152"/>
      <c r="H134" s="152"/>
      <c r="I134" s="152"/>
      <c r="J134" s="88" t="s">
        <v>284</v>
      </c>
      <c r="K134" s="70" t="s">
        <v>40</v>
      </c>
      <c r="L134" s="89" t="s">
        <v>285</v>
      </c>
      <c r="M134" s="90">
        <v>0</v>
      </c>
      <c r="N134" s="90">
        <v>0</v>
      </c>
      <c r="O134" s="90">
        <v>0</v>
      </c>
      <c r="P134" s="73"/>
      <c r="Q134" s="76"/>
      <c r="V134" s="66"/>
      <c r="W134" s="66"/>
    </row>
    <row r="135" spans="1:23" s="65" customFormat="1" ht="12.75" customHeight="1" x14ac:dyDescent="0.2">
      <c r="A135" s="72"/>
      <c r="B135" s="72"/>
      <c r="C135" s="152"/>
      <c r="D135" s="152"/>
      <c r="E135" s="152"/>
      <c r="F135" s="152"/>
      <c r="G135" s="152"/>
      <c r="H135" s="152"/>
      <c r="I135" s="152"/>
      <c r="J135" s="88" t="s">
        <v>286</v>
      </c>
      <c r="K135" s="70" t="s">
        <v>40</v>
      </c>
      <c r="L135" s="89" t="s">
        <v>287</v>
      </c>
      <c r="M135" s="90">
        <v>2686706</v>
      </c>
      <c r="N135" s="90">
        <v>5553066</v>
      </c>
      <c r="O135" s="90">
        <v>5553066</v>
      </c>
      <c r="P135" s="73"/>
      <c r="Q135" s="76"/>
      <c r="V135" s="66"/>
      <c r="W135" s="66"/>
    </row>
    <row r="136" spans="1:23" s="65" customFormat="1" ht="12.75" hidden="1" customHeight="1" x14ac:dyDescent="0.2">
      <c r="A136" s="72"/>
      <c r="B136" s="72"/>
      <c r="C136" s="152"/>
      <c r="D136" s="152"/>
      <c r="E136" s="152"/>
      <c r="F136" s="152"/>
      <c r="G136" s="152"/>
      <c r="H136" s="152"/>
      <c r="I136" s="152"/>
      <c r="J136" s="88" t="s">
        <v>288</v>
      </c>
      <c r="K136" s="70" t="s">
        <v>40</v>
      </c>
      <c r="L136" s="91"/>
      <c r="M136" s="92"/>
      <c r="N136" s="73"/>
      <c r="O136" s="73"/>
      <c r="P136" s="73"/>
      <c r="Q136" s="76"/>
      <c r="V136" s="66"/>
      <c r="W136" s="66"/>
    </row>
    <row r="137" spans="1:23" s="65" customFormat="1" ht="12.75" hidden="1" customHeight="1" x14ac:dyDescent="0.2">
      <c r="A137" s="72"/>
      <c r="B137" s="72"/>
      <c r="C137" s="152"/>
      <c r="D137" s="152"/>
      <c r="E137" s="152"/>
      <c r="F137" s="152"/>
      <c r="G137" s="152"/>
      <c r="H137" s="152"/>
      <c r="I137" s="152"/>
      <c r="J137" s="88" t="s">
        <v>289</v>
      </c>
      <c r="K137" s="70" t="s">
        <v>40</v>
      </c>
      <c r="L137" s="91"/>
      <c r="M137" s="92"/>
      <c r="N137" s="73"/>
      <c r="O137" s="73"/>
      <c r="P137" s="73"/>
      <c r="Q137" s="76"/>
      <c r="V137" s="66"/>
      <c r="W137" s="66"/>
    </row>
    <row r="138" spans="1:23" s="65" customFormat="1" ht="12.75" hidden="1" customHeight="1" x14ac:dyDescent="0.2">
      <c r="A138" s="72"/>
      <c r="B138" s="72"/>
      <c r="C138" s="152"/>
      <c r="D138" s="152"/>
      <c r="E138" s="152"/>
      <c r="F138" s="152"/>
      <c r="G138" s="152"/>
      <c r="H138" s="152"/>
      <c r="I138" s="152"/>
      <c r="J138" s="88" t="s">
        <v>290</v>
      </c>
      <c r="K138" s="70" t="s">
        <v>40</v>
      </c>
      <c r="L138" s="91"/>
      <c r="M138" s="92"/>
      <c r="N138" s="73"/>
      <c r="O138" s="73"/>
      <c r="P138" s="73"/>
      <c r="Q138" s="76"/>
      <c r="V138" s="66"/>
      <c r="W138" s="66"/>
    </row>
    <row r="139" spans="1:23" s="65" customFormat="1" ht="12.75" hidden="1" customHeight="1" x14ac:dyDescent="0.2">
      <c r="A139" s="72"/>
      <c r="B139" s="72"/>
      <c r="C139" s="152"/>
      <c r="D139" s="152"/>
      <c r="E139" s="152"/>
      <c r="F139" s="152"/>
      <c r="G139" s="152"/>
      <c r="H139" s="152"/>
      <c r="I139" s="152"/>
      <c r="J139" s="88" t="s">
        <v>291</v>
      </c>
      <c r="K139" s="70" t="s">
        <v>40</v>
      </c>
      <c r="L139" s="91"/>
      <c r="M139" s="92"/>
      <c r="N139" s="73"/>
      <c r="O139" s="73"/>
      <c r="P139" s="73"/>
      <c r="Q139" s="76"/>
      <c r="V139" s="66"/>
      <c r="W139" s="66"/>
    </row>
    <row r="140" spans="1:23" s="65" customFormat="1" ht="12.75" hidden="1" customHeight="1" x14ac:dyDescent="0.2">
      <c r="A140" s="72"/>
      <c r="B140" s="72"/>
      <c r="C140" s="152"/>
      <c r="D140" s="152"/>
      <c r="E140" s="152"/>
      <c r="F140" s="152"/>
      <c r="G140" s="152"/>
      <c r="H140" s="152"/>
      <c r="I140" s="152"/>
      <c r="J140" s="88" t="s">
        <v>292</v>
      </c>
      <c r="K140" s="70" t="s">
        <v>40</v>
      </c>
      <c r="L140" s="91"/>
      <c r="M140" s="92"/>
      <c r="N140" s="73"/>
      <c r="O140" s="73"/>
      <c r="P140" s="73"/>
      <c r="Q140" s="76"/>
      <c r="V140" s="66"/>
      <c r="W140" s="66"/>
    </row>
    <row r="141" spans="1:23" s="65" customFormat="1" ht="12.75" hidden="1" customHeight="1" x14ac:dyDescent="0.2">
      <c r="A141" s="72"/>
      <c r="B141" s="72"/>
      <c r="C141" s="152"/>
      <c r="D141" s="152"/>
      <c r="E141" s="152"/>
      <c r="F141" s="152"/>
      <c r="G141" s="152"/>
      <c r="H141" s="152"/>
      <c r="I141" s="152"/>
      <c r="J141" s="88" t="s">
        <v>293</v>
      </c>
      <c r="K141" s="70" t="s">
        <v>40</v>
      </c>
      <c r="L141" s="91"/>
      <c r="M141" s="92"/>
      <c r="N141" s="73"/>
      <c r="O141" s="73"/>
      <c r="P141" s="73"/>
      <c r="Q141" s="76"/>
      <c r="V141" s="66"/>
      <c r="W141" s="66"/>
    </row>
    <row r="142" spans="1:23" s="65" customFormat="1" ht="12.75" hidden="1" customHeight="1" x14ac:dyDescent="0.2">
      <c r="A142" s="72"/>
      <c r="B142" s="72"/>
      <c r="C142" s="152"/>
      <c r="D142" s="152"/>
      <c r="E142" s="152"/>
      <c r="F142" s="152"/>
      <c r="G142" s="152"/>
      <c r="H142" s="152"/>
      <c r="I142" s="152"/>
      <c r="J142" s="88" t="s">
        <v>294</v>
      </c>
      <c r="K142" s="70" t="s">
        <v>40</v>
      </c>
      <c r="L142" s="91"/>
      <c r="M142" s="92"/>
      <c r="N142" s="73"/>
      <c r="O142" s="73"/>
      <c r="P142" s="73"/>
      <c r="Q142" s="76"/>
      <c r="V142" s="66"/>
      <c r="W142" s="66"/>
    </row>
    <row r="143" spans="1:23" s="65" customFormat="1" ht="12.75" hidden="1" customHeight="1" x14ac:dyDescent="0.2">
      <c r="A143" s="72"/>
      <c r="B143" s="72"/>
      <c r="C143" s="152"/>
      <c r="D143" s="152"/>
      <c r="E143" s="152"/>
      <c r="F143" s="152"/>
      <c r="G143" s="152"/>
      <c r="H143" s="152"/>
      <c r="I143" s="152"/>
      <c r="J143" s="88" t="s">
        <v>295</v>
      </c>
      <c r="K143" s="70" t="s">
        <v>40</v>
      </c>
      <c r="L143" s="91"/>
      <c r="M143" s="92"/>
      <c r="N143" s="73"/>
      <c r="O143" s="73"/>
      <c r="P143" s="73"/>
      <c r="Q143" s="76"/>
      <c r="V143" s="66"/>
      <c r="W143" s="66"/>
    </row>
    <row r="144" spans="1:23" s="65" customFormat="1" ht="12.75" hidden="1" customHeight="1" x14ac:dyDescent="0.2">
      <c r="A144" s="72"/>
      <c r="B144" s="72"/>
      <c r="C144" s="152"/>
      <c r="D144" s="152"/>
      <c r="E144" s="152"/>
      <c r="F144" s="152"/>
      <c r="G144" s="152"/>
      <c r="H144" s="152"/>
      <c r="I144" s="152"/>
      <c r="J144" s="88" t="s">
        <v>296</v>
      </c>
      <c r="K144" s="70" t="s">
        <v>40</v>
      </c>
      <c r="L144" s="88"/>
      <c r="M144" s="93"/>
      <c r="N144" s="73"/>
      <c r="O144" s="73"/>
      <c r="P144" s="73"/>
      <c r="Q144" s="76"/>
      <c r="V144" s="66"/>
      <c r="W144" s="66"/>
    </row>
    <row r="145" spans="1:23" s="65" customFormat="1" ht="12.75" hidden="1" customHeight="1" x14ac:dyDescent="0.2">
      <c r="A145" s="72"/>
      <c r="B145" s="72"/>
      <c r="C145" s="152"/>
      <c r="D145" s="152"/>
      <c r="E145" s="152"/>
      <c r="F145" s="152"/>
      <c r="G145" s="152"/>
      <c r="H145" s="152"/>
      <c r="I145" s="152"/>
      <c r="J145" s="88" t="s">
        <v>297</v>
      </c>
      <c r="K145" s="70" t="s">
        <v>40</v>
      </c>
      <c r="L145" s="88"/>
      <c r="M145" s="73"/>
      <c r="N145" s="73"/>
      <c r="O145" s="73"/>
      <c r="P145" s="73"/>
      <c r="Q145" s="76"/>
      <c r="V145" s="66"/>
      <c r="W145" s="66"/>
    </row>
    <row r="146" spans="1:23" s="65" customFormat="1" ht="12.75" hidden="1" customHeight="1" x14ac:dyDescent="0.2">
      <c r="A146" s="72"/>
      <c r="B146" s="72"/>
      <c r="C146" s="152"/>
      <c r="D146" s="152"/>
      <c r="E146" s="152"/>
      <c r="F146" s="152"/>
      <c r="G146" s="152"/>
      <c r="H146" s="152"/>
      <c r="I146" s="152"/>
      <c r="J146" s="88" t="s">
        <v>298</v>
      </c>
      <c r="K146" s="70" t="s">
        <v>40</v>
      </c>
      <c r="L146" s="88"/>
      <c r="M146" s="73"/>
      <c r="N146" s="73"/>
      <c r="O146" s="73"/>
      <c r="P146" s="73"/>
      <c r="Q146" s="76"/>
      <c r="V146" s="66"/>
      <c r="W146" s="66"/>
    </row>
    <row r="147" spans="1:23" s="65" customFormat="1" ht="12.75" hidden="1" customHeight="1" x14ac:dyDescent="0.2">
      <c r="A147" s="72"/>
      <c r="B147" s="72"/>
      <c r="C147" s="152"/>
      <c r="D147" s="152"/>
      <c r="E147" s="152"/>
      <c r="F147" s="152"/>
      <c r="G147" s="152"/>
      <c r="H147" s="152"/>
      <c r="I147" s="152"/>
      <c r="J147" s="88" t="s">
        <v>299</v>
      </c>
      <c r="K147" s="70" t="s">
        <v>40</v>
      </c>
      <c r="L147" s="88"/>
      <c r="M147" s="73"/>
      <c r="N147" s="73"/>
      <c r="O147" s="73"/>
      <c r="P147" s="73"/>
      <c r="Q147" s="76"/>
      <c r="V147" s="66"/>
      <c r="W147" s="66"/>
    </row>
    <row r="148" spans="1:23" s="65" customFormat="1" ht="12.75" hidden="1" customHeight="1" x14ac:dyDescent="0.2">
      <c r="A148" s="72"/>
      <c r="B148" s="72"/>
      <c r="C148" s="152"/>
      <c r="D148" s="152"/>
      <c r="E148" s="152"/>
      <c r="F148" s="152"/>
      <c r="G148" s="152"/>
      <c r="H148" s="152"/>
      <c r="I148" s="152"/>
      <c r="J148" s="88" t="s">
        <v>300</v>
      </c>
      <c r="K148" s="70" t="s">
        <v>40</v>
      </c>
      <c r="L148" s="88"/>
      <c r="M148" s="73"/>
      <c r="N148" s="73"/>
      <c r="O148" s="73"/>
      <c r="P148" s="73"/>
      <c r="Q148" s="76"/>
      <c r="V148" s="66"/>
      <c r="W148" s="66"/>
    </row>
    <row r="149" spans="1:23" s="65" customFormat="1" ht="12.75" hidden="1" customHeight="1" x14ac:dyDescent="0.2">
      <c r="A149" s="72"/>
      <c r="B149" s="72"/>
      <c r="C149" s="152"/>
      <c r="D149" s="152"/>
      <c r="E149" s="152"/>
      <c r="F149" s="152"/>
      <c r="G149" s="152"/>
      <c r="H149" s="152"/>
      <c r="I149" s="152"/>
      <c r="J149" s="88" t="s">
        <v>301</v>
      </c>
      <c r="K149" s="70" t="s">
        <v>40</v>
      </c>
      <c r="L149" s="88"/>
      <c r="M149" s="73"/>
      <c r="N149" s="73"/>
      <c r="O149" s="73"/>
      <c r="P149" s="73"/>
      <c r="Q149" s="76"/>
      <c r="V149" s="66"/>
      <c r="W149" s="66"/>
    </row>
    <row r="150" spans="1:23" s="65" customFormat="1" ht="12.75" hidden="1" customHeight="1" x14ac:dyDescent="0.2">
      <c r="A150" s="72"/>
      <c r="B150" s="72"/>
      <c r="C150" s="152"/>
      <c r="D150" s="152"/>
      <c r="E150" s="152"/>
      <c r="F150" s="152"/>
      <c r="G150" s="152"/>
      <c r="H150" s="152"/>
      <c r="I150" s="152"/>
      <c r="J150" s="88" t="s">
        <v>302</v>
      </c>
      <c r="K150" s="70" t="s">
        <v>40</v>
      </c>
      <c r="L150" s="88"/>
      <c r="M150" s="73"/>
      <c r="N150" s="73"/>
      <c r="O150" s="73"/>
      <c r="P150" s="73"/>
      <c r="Q150" s="76"/>
      <c r="V150" s="66"/>
      <c r="W150" s="66"/>
    </row>
    <row r="151" spans="1:23" s="65" customFormat="1" ht="21.75" customHeight="1" x14ac:dyDescent="0.2">
      <c r="A151" s="72" t="s">
        <v>303</v>
      </c>
      <c r="B151" s="72"/>
      <c r="C151" s="152" t="s">
        <v>304</v>
      </c>
      <c r="D151" s="152"/>
      <c r="E151" s="152"/>
      <c r="F151" s="152"/>
      <c r="G151" s="152"/>
      <c r="H151" s="152"/>
      <c r="I151" s="152"/>
      <c r="J151" s="88" t="s">
        <v>279</v>
      </c>
      <c r="K151" s="70" t="s">
        <v>40</v>
      </c>
      <c r="L151" s="70" t="s">
        <v>40</v>
      </c>
      <c r="M151" s="73">
        <f>SUM(M152:M170)</f>
        <v>0</v>
      </c>
      <c r="N151" s="73">
        <f>SUM(N152:N170)</f>
        <v>0</v>
      </c>
      <c r="O151" s="73">
        <f>SUM(O152:O170)</f>
        <v>0</v>
      </c>
      <c r="P151" s="73"/>
      <c r="Q151" s="76"/>
      <c r="S151" s="75"/>
      <c r="V151" s="66"/>
      <c r="W151" s="66"/>
    </row>
    <row r="152" spans="1:23" s="65" customFormat="1" ht="12.75" x14ac:dyDescent="0.2">
      <c r="A152" s="72"/>
      <c r="B152" s="72"/>
      <c r="C152" s="152" t="s">
        <v>183</v>
      </c>
      <c r="D152" s="152"/>
      <c r="E152" s="152"/>
      <c r="F152" s="152"/>
      <c r="G152" s="152"/>
      <c r="H152" s="152"/>
      <c r="I152" s="152"/>
      <c r="J152" s="88" t="s">
        <v>305</v>
      </c>
      <c r="K152" s="70" t="s">
        <v>40</v>
      </c>
      <c r="L152" s="89" t="s">
        <v>306</v>
      </c>
      <c r="M152" s="94"/>
      <c r="N152" s="94"/>
      <c r="O152" s="82"/>
      <c r="P152" s="73"/>
      <c r="Q152" s="76"/>
      <c r="S152" s="75"/>
      <c r="V152" s="66"/>
      <c r="W152" s="66"/>
    </row>
    <row r="153" spans="1:23" s="65" customFormat="1" ht="12.75" x14ac:dyDescent="0.2">
      <c r="A153" s="72"/>
      <c r="B153" s="72"/>
      <c r="C153" s="152"/>
      <c r="D153" s="152"/>
      <c r="E153" s="152"/>
      <c r="F153" s="152"/>
      <c r="G153" s="152"/>
      <c r="H153" s="152"/>
      <c r="I153" s="152"/>
      <c r="J153" s="88" t="s">
        <v>307</v>
      </c>
      <c r="K153" s="70" t="s">
        <v>40</v>
      </c>
      <c r="L153" s="89" t="s">
        <v>308</v>
      </c>
      <c r="M153" s="94"/>
      <c r="N153" s="94"/>
      <c r="O153" s="82"/>
      <c r="P153" s="73"/>
      <c r="Q153" s="76"/>
      <c r="S153" s="75"/>
      <c r="V153" s="66"/>
      <c r="W153" s="66"/>
    </row>
    <row r="154" spans="1:23" s="65" customFormat="1" ht="12.75" x14ac:dyDescent="0.2">
      <c r="A154" s="72"/>
      <c r="B154" s="72"/>
      <c r="C154" s="152"/>
      <c r="D154" s="152"/>
      <c r="E154" s="152"/>
      <c r="F154" s="152"/>
      <c r="G154" s="152"/>
      <c r="H154" s="152"/>
      <c r="I154" s="152"/>
      <c r="J154" s="88" t="s">
        <v>309</v>
      </c>
      <c r="K154" s="70" t="s">
        <v>40</v>
      </c>
      <c r="L154" s="89" t="s">
        <v>310</v>
      </c>
      <c r="M154" s="94"/>
      <c r="N154" s="94"/>
      <c r="O154" s="82"/>
      <c r="P154" s="73"/>
      <c r="Q154" s="76"/>
      <c r="S154" s="75"/>
      <c r="V154" s="66"/>
      <c r="W154" s="66"/>
    </row>
    <row r="155" spans="1:23" s="65" customFormat="1" ht="12.75" x14ac:dyDescent="0.2">
      <c r="A155" s="72"/>
      <c r="B155" s="72"/>
      <c r="C155" s="152"/>
      <c r="D155" s="152"/>
      <c r="E155" s="152"/>
      <c r="F155" s="152"/>
      <c r="G155" s="152"/>
      <c r="H155" s="152"/>
      <c r="I155" s="152"/>
      <c r="J155" s="88" t="s">
        <v>311</v>
      </c>
      <c r="K155" s="70" t="s">
        <v>40</v>
      </c>
      <c r="L155" s="89" t="s">
        <v>287</v>
      </c>
      <c r="M155" s="94"/>
      <c r="N155" s="94"/>
      <c r="O155" s="82"/>
      <c r="P155" s="73"/>
      <c r="Q155" s="76"/>
      <c r="S155" s="75"/>
      <c r="V155" s="66"/>
      <c r="W155" s="66"/>
    </row>
    <row r="156" spans="1:23" s="65" customFormat="1" ht="12.75" hidden="1" x14ac:dyDescent="0.2">
      <c r="A156" s="72"/>
      <c r="B156" s="72"/>
      <c r="C156" s="152"/>
      <c r="D156" s="152"/>
      <c r="E156" s="152"/>
      <c r="F156" s="152"/>
      <c r="G156" s="152"/>
      <c r="H156" s="152"/>
      <c r="I156" s="152"/>
      <c r="J156" s="88" t="s">
        <v>312</v>
      </c>
      <c r="K156" s="91"/>
      <c r="L156" s="91"/>
      <c r="M156" s="92"/>
      <c r="N156" s="73"/>
      <c r="O156" s="73"/>
      <c r="P156" s="73"/>
      <c r="Q156" s="76"/>
      <c r="S156" s="75"/>
      <c r="V156" s="66"/>
      <c r="W156" s="66"/>
    </row>
    <row r="157" spans="1:23" s="65" customFormat="1" ht="12.75" hidden="1" x14ac:dyDescent="0.2">
      <c r="A157" s="72"/>
      <c r="B157" s="72"/>
      <c r="C157" s="152"/>
      <c r="D157" s="152"/>
      <c r="E157" s="152"/>
      <c r="F157" s="152"/>
      <c r="G157" s="152"/>
      <c r="H157" s="152"/>
      <c r="I157" s="152"/>
      <c r="J157" s="88" t="s">
        <v>313</v>
      </c>
      <c r="K157" s="91"/>
      <c r="L157" s="91"/>
      <c r="M157" s="92"/>
      <c r="N157" s="73"/>
      <c r="O157" s="73"/>
      <c r="P157" s="73"/>
      <c r="Q157" s="76"/>
      <c r="S157" s="75"/>
      <c r="V157" s="66"/>
      <c r="W157" s="66"/>
    </row>
    <row r="158" spans="1:23" s="65" customFormat="1" ht="12.75" hidden="1" x14ac:dyDescent="0.2">
      <c r="A158" s="72"/>
      <c r="B158" s="72"/>
      <c r="C158" s="152"/>
      <c r="D158" s="152"/>
      <c r="E158" s="152"/>
      <c r="F158" s="152"/>
      <c r="G158" s="152"/>
      <c r="H158" s="152"/>
      <c r="I158" s="152"/>
      <c r="J158" s="88" t="s">
        <v>314</v>
      </c>
      <c r="K158" s="91"/>
      <c r="L158" s="91"/>
      <c r="M158" s="92"/>
      <c r="N158" s="73"/>
      <c r="O158" s="73"/>
      <c r="P158" s="73"/>
      <c r="Q158" s="76"/>
      <c r="S158" s="75"/>
      <c r="V158" s="66"/>
      <c r="W158" s="66"/>
    </row>
    <row r="159" spans="1:23" s="65" customFormat="1" ht="12.75" hidden="1" x14ac:dyDescent="0.2">
      <c r="A159" s="72"/>
      <c r="B159" s="72"/>
      <c r="C159" s="152"/>
      <c r="D159" s="152"/>
      <c r="E159" s="152"/>
      <c r="F159" s="152"/>
      <c r="G159" s="152"/>
      <c r="H159" s="152"/>
      <c r="I159" s="152"/>
      <c r="J159" s="88" t="s">
        <v>315</v>
      </c>
      <c r="K159" s="91"/>
      <c r="L159" s="91"/>
      <c r="M159" s="92"/>
      <c r="N159" s="73"/>
      <c r="O159" s="73"/>
      <c r="P159" s="73"/>
      <c r="Q159" s="76"/>
      <c r="S159" s="75"/>
      <c r="V159" s="66"/>
      <c r="W159" s="66"/>
    </row>
    <row r="160" spans="1:23" s="65" customFormat="1" ht="12.75" hidden="1" x14ac:dyDescent="0.2">
      <c r="A160" s="72"/>
      <c r="B160" s="72"/>
      <c r="C160" s="152"/>
      <c r="D160" s="152"/>
      <c r="E160" s="152"/>
      <c r="F160" s="152"/>
      <c r="G160" s="152"/>
      <c r="H160" s="152"/>
      <c r="I160" s="152"/>
      <c r="J160" s="88" t="s">
        <v>316</v>
      </c>
      <c r="K160" s="91"/>
      <c r="L160" s="91"/>
      <c r="M160" s="92"/>
      <c r="N160" s="73"/>
      <c r="O160" s="73"/>
      <c r="P160" s="73"/>
      <c r="Q160" s="76"/>
      <c r="S160" s="75"/>
      <c r="V160" s="66"/>
      <c r="W160" s="66"/>
    </row>
    <row r="161" spans="1:23" s="65" customFormat="1" ht="12.75" hidden="1" x14ac:dyDescent="0.2">
      <c r="A161" s="72"/>
      <c r="B161" s="72"/>
      <c r="C161" s="152"/>
      <c r="D161" s="152"/>
      <c r="E161" s="152"/>
      <c r="F161" s="152"/>
      <c r="G161" s="152"/>
      <c r="H161" s="152"/>
      <c r="I161" s="152"/>
      <c r="J161" s="88" t="s">
        <v>317</v>
      </c>
      <c r="K161" s="91"/>
      <c r="L161" s="91"/>
      <c r="M161" s="92"/>
      <c r="N161" s="73"/>
      <c r="O161" s="73"/>
      <c r="P161" s="73"/>
      <c r="Q161" s="76"/>
      <c r="S161" s="75"/>
      <c r="V161" s="66"/>
      <c r="W161" s="66"/>
    </row>
    <row r="162" spans="1:23" s="65" customFormat="1" ht="12.75" hidden="1" x14ac:dyDescent="0.2">
      <c r="A162" s="72"/>
      <c r="B162" s="72"/>
      <c r="C162" s="152"/>
      <c r="D162" s="152"/>
      <c r="E162" s="152"/>
      <c r="F162" s="152"/>
      <c r="G162" s="152"/>
      <c r="H162" s="152"/>
      <c r="I162" s="152"/>
      <c r="J162" s="88" t="s">
        <v>318</v>
      </c>
      <c r="K162" s="91"/>
      <c r="L162" s="91"/>
      <c r="M162" s="92"/>
      <c r="N162" s="73"/>
      <c r="O162" s="73"/>
      <c r="P162" s="73"/>
      <c r="Q162" s="76"/>
      <c r="S162" s="75"/>
      <c r="V162" s="66"/>
      <c r="W162" s="66"/>
    </row>
    <row r="163" spans="1:23" s="65" customFormat="1" ht="12.75" hidden="1" x14ac:dyDescent="0.2">
      <c r="A163" s="72"/>
      <c r="B163" s="72"/>
      <c r="C163" s="152"/>
      <c r="D163" s="152"/>
      <c r="E163" s="152"/>
      <c r="F163" s="152"/>
      <c r="G163" s="152"/>
      <c r="H163" s="152"/>
      <c r="I163" s="152"/>
      <c r="J163" s="88" t="s">
        <v>319</v>
      </c>
      <c r="K163" s="91"/>
      <c r="L163" s="91"/>
      <c r="M163" s="92"/>
      <c r="N163" s="73"/>
      <c r="O163" s="73"/>
      <c r="P163" s="73"/>
      <c r="Q163" s="76"/>
      <c r="S163" s="75"/>
      <c r="V163" s="66"/>
      <c r="W163" s="66"/>
    </row>
    <row r="164" spans="1:23" s="65" customFormat="1" ht="12.75" hidden="1" x14ac:dyDescent="0.2">
      <c r="A164" s="72"/>
      <c r="B164" s="72"/>
      <c r="C164" s="152"/>
      <c r="D164" s="152"/>
      <c r="E164" s="152"/>
      <c r="F164" s="152"/>
      <c r="G164" s="152"/>
      <c r="H164" s="152"/>
      <c r="I164" s="152"/>
      <c r="J164" s="88" t="s">
        <v>320</v>
      </c>
      <c r="K164" s="88"/>
      <c r="L164" s="88"/>
      <c r="M164" s="73"/>
      <c r="N164" s="73"/>
      <c r="O164" s="73"/>
      <c r="P164" s="73"/>
      <c r="Q164" s="76"/>
      <c r="S164" s="75"/>
      <c r="V164" s="66"/>
      <c r="W164" s="66"/>
    </row>
    <row r="165" spans="1:23" s="65" customFormat="1" ht="12.75" hidden="1" x14ac:dyDescent="0.2">
      <c r="A165" s="72"/>
      <c r="B165" s="72"/>
      <c r="C165" s="152"/>
      <c r="D165" s="152"/>
      <c r="E165" s="152"/>
      <c r="F165" s="152"/>
      <c r="G165" s="152"/>
      <c r="H165" s="152"/>
      <c r="I165" s="152"/>
      <c r="J165" s="88" t="s">
        <v>321</v>
      </c>
      <c r="K165" s="88"/>
      <c r="L165" s="88"/>
      <c r="M165" s="73"/>
      <c r="N165" s="73"/>
      <c r="O165" s="73"/>
      <c r="P165" s="73"/>
      <c r="Q165" s="76"/>
      <c r="S165" s="75"/>
      <c r="V165" s="66"/>
      <c r="W165" s="66"/>
    </row>
    <row r="166" spans="1:23" s="65" customFormat="1" ht="12.75" hidden="1" x14ac:dyDescent="0.2">
      <c r="A166" s="72"/>
      <c r="B166" s="72"/>
      <c r="C166" s="152"/>
      <c r="D166" s="152"/>
      <c r="E166" s="152"/>
      <c r="F166" s="152"/>
      <c r="G166" s="152"/>
      <c r="H166" s="152"/>
      <c r="I166" s="152"/>
      <c r="J166" s="88" t="s">
        <v>322</v>
      </c>
      <c r="K166" s="88"/>
      <c r="L166" s="88"/>
      <c r="M166" s="73"/>
      <c r="N166" s="73"/>
      <c r="O166" s="73"/>
      <c r="P166" s="73"/>
      <c r="Q166" s="76"/>
      <c r="S166" s="75"/>
      <c r="V166" s="66"/>
      <c r="W166" s="66"/>
    </row>
    <row r="167" spans="1:23" s="65" customFormat="1" ht="12.75" hidden="1" x14ac:dyDescent="0.2">
      <c r="A167" s="72"/>
      <c r="B167" s="72"/>
      <c r="C167" s="152"/>
      <c r="D167" s="152"/>
      <c r="E167" s="152"/>
      <c r="F167" s="152"/>
      <c r="G167" s="152"/>
      <c r="H167" s="152"/>
      <c r="I167" s="152"/>
      <c r="J167" s="88" t="s">
        <v>323</v>
      </c>
      <c r="K167" s="88"/>
      <c r="L167" s="88"/>
      <c r="M167" s="73"/>
      <c r="N167" s="73"/>
      <c r="O167" s="73"/>
      <c r="P167" s="73"/>
      <c r="Q167" s="76"/>
      <c r="S167" s="75"/>
      <c r="V167" s="66"/>
      <c r="W167" s="66"/>
    </row>
    <row r="168" spans="1:23" s="65" customFormat="1" ht="12.75" hidden="1" x14ac:dyDescent="0.2">
      <c r="A168" s="72"/>
      <c r="B168" s="72"/>
      <c r="C168" s="152"/>
      <c r="D168" s="152"/>
      <c r="E168" s="152"/>
      <c r="F168" s="152"/>
      <c r="G168" s="152"/>
      <c r="H168" s="152"/>
      <c r="I168" s="152"/>
      <c r="J168" s="88" t="s">
        <v>324</v>
      </c>
      <c r="K168" s="88"/>
      <c r="L168" s="88"/>
      <c r="M168" s="73"/>
      <c r="N168" s="73"/>
      <c r="O168" s="73"/>
      <c r="P168" s="73"/>
      <c r="Q168" s="76"/>
      <c r="S168" s="75"/>
      <c r="V168" s="66"/>
      <c r="W168" s="66"/>
    </row>
    <row r="169" spans="1:23" s="65" customFormat="1" ht="12.75" hidden="1" x14ac:dyDescent="0.2">
      <c r="A169" s="72"/>
      <c r="B169" s="72"/>
      <c r="C169" s="152"/>
      <c r="D169" s="152"/>
      <c r="E169" s="152"/>
      <c r="F169" s="152"/>
      <c r="G169" s="152"/>
      <c r="H169" s="152"/>
      <c r="I169" s="152"/>
      <c r="J169" s="88" t="s">
        <v>325</v>
      </c>
      <c r="K169" s="88"/>
      <c r="L169" s="88"/>
      <c r="M169" s="73"/>
      <c r="N169" s="73"/>
      <c r="O169" s="73"/>
      <c r="P169" s="73"/>
      <c r="Q169" s="76"/>
      <c r="S169" s="75"/>
      <c r="V169" s="66"/>
      <c r="W169" s="66"/>
    </row>
    <row r="170" spans="1:23" s="65" customFormat="1" ht="12.75" hidden="1" x14ac:dyDescent="0.2">
      <c r="A170" s="72"/>
      <c r="B170" s="72"/>
      <c r="C170" s="152"/>
      <c r="D170" s="152"/>
      <c r="E170" s="152"/>
      <c r="F170" s="152"/>
      <c r="G170" s="152"/>
      <c r="H170" s="152"/>
      <c r="I170" s="152"/>
      <c r="J170" s="88" t="s">
        <v>326</v>
      </c>
      <c r="K170" s="88"/>
      <c r="L170" s="88"/>
      <c r="M170" s="73"/>
      <c r="N170" s="73"/>
      <c r="O170" s="73"/>
      <c r="P170" s="73"/>
      <c r="Q170" s="76"/>
      <c r="S170" s="75"/>
      <c r="V170" s="66"/>
      <c r="W170" s="66"/>
    </row>
    <row r="171" spans="1:23" s="65" customFormat="1" ht="18.75" customHeight="1" x14ac:dyDescent="0.2">
      <c r="A171" s="72" t="s">
        <v>327</v>
      </c>
      <c r="B171" s="72"/>
      <c r="C171" s="152" t="s">
        <v>328</v>
      </c>
      <c r="D171" s="152"/>
      <c r="E171" s="152"/>
      <c r="F171" s="152"/>
      <c r="G171" s="152"/>
      <c r="H171" s="152"/>
      <c r="I171" s="152"/>
      <c r="J171" s="70" t="s">
        <v>329</v>
      </c>
      <c r="K171" s="70" t="s">
        <v>40</v>
      </c>
      <c r="L171" s="70" t="s">
        <v>40</v>
      </c>
      <c r="M171" s="73">
        <v>0</v>
      </c>
      <c r="N171" s="73">
        <v>0</v>
      </c>
      <c r="O171" s="73">
        <v>0</v>
      </c>
      <c r="P171" s="73"/>
      <c r="Q171" s="76"/>
      <c r="V171" s="66"/>
      <c r="W171" s="66"/>
    </row>
    <row r="172" spans="1:23" s="65" customFormat="1" ht="12.75" hidden="1" x14ac:dyDescent="0.2">
      <c r="A172" s="95"/>
      <c r="B172" s="95"/>
      <c r="C172" s="152" t="s">
        <v>183</v>
      </c>
      <c r="D172" s="152"/>
      <c r="E172" s="152"/>
      <c r="F172" s="152"/>
      <c r="G172" s="152"/>
      <c r="H172" s="152"/>
      <c r="I172" s="152"/>
      <c r="J172" s="96"/>
      <c r="K172" s="96"/>
      <c r="L172" s="96"/>
      <c r="M172" s="73"/>
      <c r="N172" s="73"/>
      <c r="O172" s="73"/>
      <c r="P172" s="73"/>
      <c r="Q172" s="76"/>
      <c r="V172" s="66"/>
      <c r="W172" s="66"/>
    </row>
    <row r="173" spans="1:23" s="65" customFormat="1" ht="12.75" hidden="1" x14ac:dyDescent="0.2">
      <c r="A173" s="95"/>
      <c r="B173" s="95"/>
      <c r="C173" s="152"/>
      <c r="D173" s="152"/>
      <c r="E173" s="152"/>
      <c r="F173" s="152"/>
      <c r="G173" s="152"/>
      <c r="H173" s="152"/>
      <c r="I173" s="152"/>
      <c r="J173" s="96" t="s">
        <v>330</v>
      </c>
      <c r="K173" s="96"/>
      <c r="L173" s="96" t="s">
        <v>331</v>
      </c>
      <c r="M173" s="73"/>
      <c r="N173" s="73"/>
      <c r="O173" s="73"/>
      <c r="P173" s="73"/>
      <c r="Q173" s="76"/>
      <c r="V173" s="66"/>
      <c r="W173" s="66"/>
    </row>
    <row r="174" spans="1:23" s="65" customFormat="1" ht="12.75" hidden="1" x14ac:dyDescent="0.2">
      <c r="A174" s="95"/>
      <c r="B174" s="95"/>
      <c r="C174" s="152"/>
      <c r="D174" s="152"/>
      <c r="E174" s="152"/>
      <c r="F174" s="152"/>
      <c r="G174" s="152"/>
      <c r="H174" s="152"/>
      <c r="I174" s="152"/>
      <c r="J174" s="96" t="s">
        <v>332</v>
      </c>
      <c r="K174" s="96"/>
      <c r="L174" s="96" t="s">
        <v>333</v>
      </c>
      <c r="M174" s="73"/>
      <c r="N174" s="73"/>
      <c r="O174" s="73"/>
      <c r="P174" s="73"/>
      <c r="Q174" s="76"/>
      <c r="V174" s="66"/>
      <c r="W174" s="66"/>
    </row>
    <row r="175" spans="1:23" s="65" customFormat="1" ht="12.75" hidden="1" x14ac:dyDescent="0.2">
      <c r="A175" s="95"/>
      <c r="B175" s="95"/>
      <c r="C175" s="152"/>
      <c r="D175" s="152"/>
      <c r="E175" s="152"/>
      <c r="F175" s="152"/>
      <c r="G175" s="152"/>
      <c r="H175" s="152"/>
      <c r="I175" s="152"/>
      <c r="J175" s="96" t="s">
        <v>334</v>
      </c>
      <c r="K175" s="96"/>
      <c r="L175" s="96" t="s">
        <v>335</v>
      </c>
      <c r="M175" s="73"/>
      <c r="N175" s="73"/>
      <c r="O175" s="73"/>
      <c r="P175" s="73"/>
      <c r="Q175" s="76"/>
      <c r="V175" s="66"/>
      <c r="W175" s="66"/>
    </row>
    <row r="176" spans="1:23" s="65" customFormat="1" ht="12.75" hidden="1" x14ac:dyDescent="0.2">
      <c r="A176" s="95"/>
      <c r="B176" s="95"/>
      <c r="C176" s="152"/>
      <c r="D176" s="152"/>
      <c r="E176" s="152"/>
      <c r="F176" s="152"/>
      <c r="G176" s="152"/>
      <c r="H176" s="152"/>
      <c r="I176" s="152"/>
      <c r="J176" s="96" t="s">
        <v>336</v>
      </c>
      <c r="K176" s="96"/>
      <c r="L176" s="96" t="s">
        <v>337</v>
      </c>
      <c r="M176" s="73"/>
      <c r="N176" s="73"/>
      <c r="O176" s="73"/>
      <c r="P176" s="73"/>
      <c r="Q176" s="76"/>
      <c r="V176" s="66"/>
      <c r="W176" s="66"/>
    </row>
    <row r="177" spans="1:23" s="65" customFormat="1" ht="12.75" hidden="1" x14ac:dyDescent="0.2">
      <c r="A177" s="95"/>
      <c r="B177" s="95"/>
      <c r="C177" s="152"/>
      <c r="D177" s="152"/>
      <c r="E177" s="152"/>
      <c r="F177" s="152"/>
      <c r="G177" s="152"/>
      <c r="H177" s="152"/>
      <c r="I177" s="152"/>
      <c r="J177" s="96" t="s">
        <v>338</v>
      </c>
      <c r="K177" s="96"/>
      <c r="L177" s="96" t="s">
        <v>339</v>
      </c>
      <c r="M177" s="73"/>
      <c r="N177" s="73"/>
      <c r="O177" s="73"/>
      <c r="P177" s="73"/>
      <c r="Q177" s="76"/>
      <c r="V177" s="66"/>
      <c r="W177" s="66"/>
    </row>
    <row r="178" spans="1:23" s="65" customFormat="1" ht="12.75" hidden="1" x14ac:dyDescent="0.2">
      <c r="A178" s="95"/>
      <c r="B178" s="95"/>
      <c r="C178" s="152"/>
      <c r="D178" s="152"/>
      <c r="E178" s="152"/>
      <c r="F178" s="152"/>
      <c r="G178" s="152"/>
      <c r="H178" s="152"/>
      <c r="I178" s="152"/>
      <c r="J178" s="96" t="s">
        <v>340</v>
      </c>
      <c r="K178" s="96"/>
      <c r="L178" s="96" t="s">
        <v>341</v>
      </c>
      <c r="M178" s="73"/>
      <c r="N178" s="73"/>
      <c r="O178" s="73"/>
      <c r="P178" s="73"/>
      <c r="Q178" s="76"/>
      <c r="V178" s="66"/>
      <c r="W178" s="66"/>
    </row>
    <row r="179" spans="1:23" s="65" customFormat="1" ht="12.75" hidden="1" x14ac:dyDescent="0.2">
      <c r="A179" s="95"/>
      <c r="B179" s="95"/>
      <c r="C179" s="152"/>
      <c r="D179" s="152"/>
      <c r="E179" s="152"/>
      <c r="F179" s="152"/>
      <c r="G179" s="152"/>
      <c r="H179" s="152"/>
      <c r="I179" s="152"/>
      <c r="J179" s="96" t="s">
        <v>342</v>
      </c>
      <c r="K179" s="96"/>
      <c r="L179" s="96"/>
      <c r="M179" s="73"/>
      <c r="N179" s="73"/>
      <c r="O179" s="73"/>
      <c r="P179" s="73"/>
      <c r="Q179" s="76"/>
      <c r="V179" s="66"/>
      <c r="W179" s="66"/>
    </row>
    <row r="180" spans="1:23" s="65" customFormat="1" ht="12.75" hidden="1" x14ac:dyDescent="0.2">
      <c r="A180" s="95"/>
      <c r="B180" s="95"/>
      <c r="C180" s="152"/>
      <c r="D180" s="152"/>
      <c r="E180" s="152"/>
      <c r="F180" s="152"/>
      <c r="G180" s="152"/>
      <c r="H180" s="152"/>
      <c r="I180" s="152"/>
      <c r="J180" s="97"/>
      <c r="K180" s="97"/>
      <c r="L180" s="97"/>
      <c r="M180" s="73"/>
      <c r="N180" s="73"/>
      <c r="O180" s="73"/>
      <c r="P180" s="73"/>
      <c r="Q180" s="76"/>
      <c r="V180" s="66"/>
      <c r="W180" s="66"/>
    </row>
    <row r="181" spans="1:23" s="65" customFormat="1" ht="12.75" x14ac:dyDescent="0.2">
      <c r="A181" s="72" t="s">
        <v>343</v>
      </c>
      <c r="B181" s="72"/>
      <c r="C181" s="152" t="s">
        <v>344</v>
      </c>
      <c r="D181" s="152"/>
      <c r="E181" s="152"/>
      <c r="F181" s="152"/>
      <c r="G181" s="152"/>
      <c r="H181" s="152"/>
      <c r="I181" s="152"/>
      <c r="J181" s="70" t="s">
        <v>345</v>
      </c>
      <c r="K181" s="70" t="s">
        <v>40</v>
      </c>
      <c r="L181" s="70" t="s">
        <v>40</v>
      </c>
      <c r="M181" s="82">
        <f>M182</f>
        <v>5168055.629999999</v>
      </c>
      <c r="N181" s="73">
        <f>J88</f>
        <v>4351159.87</v>
      </c>
      <c r="O181" s="73">
        <f>L88</f>
        <v>4351159.87</v>
      </c>
      <c r="P181" s="73"/>
      <c r="Q181" s="76"/>
      <c r="V181" s="66"/>
      <c r="W181" s="66"/>
    </row>
    <row r="182" spans="1:23" s="65" customFormat="1" ht="27.75" customHeight="1" x14ac:dyDescent="0.2">
      <c r="A182" s="72" t="s">
        <v>346</v>
      </c>
      <c r="B182" s="72"/>
      <c r="C182" s="152" t="s">
        <v>270</v>
      </c>
      <c r="D182" s="152"/>
      <c r="E182" s="152"/>
      <c r="F182" s="152"/>
      <c r="G182" s="152"/>
      <c r="H182" s="152"/>
      <c r="I182" s="152"/>
      <c r="J182" s="70" t="s">
        <v>347</v>
      </c>
      <c r="K182" s="70" t="s">
        <v>40</v>
      </c>
      <c r="L182" s="70" t="s">
        <v>40</v>
      </c>
      <c r="M182" s="82">
        <f>H88</f>
        <v>5168055.629999999</v>
      </c>
      <c r="N182" s="73">
        <f t="shared" ref="N182:O182" si="18">N181</f>
        <v>4351159.87</v>
      </c>
      <c r="O182" s="73">
        <f t="shared" si="18"/>
        <v>4351159.87</v>
      </c>
      <c r="P182" s="73"/>
      <c r="Q182" s="76"/>
      <c r="V182" s="66"/>
      <c r="W182" s="66"/>
    </row>
    <row r="183" spans="1:23" s="65" customFormat="1" ht="12.75" hidden="1" x14ac:dyDescent="0.2">
      <c r="A183" s="72"/>
      <c r="B183" s="72"/>
      <c r="C183" s="152" t="s">
        <v>183</v>
      </c>
      <c r="D183" s="152"/>
      <c r="E183" s="152"/>
      <c r="F183" s="152"/>
      <c r="G183" s="152"/>
      <c r="H183" s="152"/>
      <c r="I183" s="152"/>
      <c r="J183" s="70" t="s">
        <v>348</v>
      </c>
      <c r="K183" s="70"/>
      <c r="L183" s="70"/>
      <c r="M183" s="73"/>
      <c r="N183" s="73"/>
      <c r="O183" s="73"/>
      <c r="P183" s="73"/>
      <c r="Q183" s="76"/>
      <c r="V183" s="66"/>
      <c r="W183" s="66"/>
    </row>
    <row r="184" spans="1:23" s="65" customFormat="1" ht="12.75" x14ac:dyDescent="0.2">
      <c r="A184" s="72" t="s">
        <v>349</v>
      </c>
      <c r="B184" s="72"/>
      <c r="C184" s="152" t="s">
        <v>350</v>
      </c>
      <c r="D184" s="152"/>
      <c r="E184" s="152"/>
      <c r="F184" s="152"/>
      <c r="G184" s="152"/>
      <c r="H184" s="152"/>
      <c r="I184" s="152"/>
      <c r="J184" s="70" t="s">
        <v>351</v>
      </c>
      <c r="K184" s="70" t="s">
        <v>40</v>
      </c>
      <c r="L184" s="70" t="s">
        <v>40</v>
      </c>
      <c r="M184" s="73"/>
      <c r="N184" s="73"/>
      <c r="O184" s="73"/>
      <c r="P184" s="73"/>
      <c r="Q184" s="76"/>
      <c r="R184" s="75"/>
      <c r="S184" s="75"/>
      <c r="T184" s="75"/>
      <c r="U184" s="75"/>
      <c r="V184" s="66"/>
      <c r="W184" s="66"/>
    </row>
    <row r="185" spans="1:23" s="65" customFormat="1" ht="30" customHeight="1" x14ac:dyDescent="0.2">
      <c r="A185" s="72" t="s">
        <v>236</v>
      </c>
      <c r="B185" s="72"/>
      <c r="C185" s="152" t="s">
        <v>352</v>
      </c>
      <c r="D185" s="152"/>
      <c r="E185" s="152"/>
      <c r="F185" s="152"/>
      <c r="G185" s="152"/>
      <c r="H185" s="152"/>
      <c r="I185" s="152"/>
      <c r="J185" s="70" t="s">
        <v>353</v>
      </c>
      <c r="K185" s="70" t="s">
        <v>40</v>
      </c>
      <c r="L185" s="70" t="s">
        <v>40</v>
      </c>
      <c r="M185" s="73">
        <f>M126</f>
        <v>12174022.230000002</v>
      </c>
      <c r="N185" s="73">
        <f>N126</f>
        <v>25581523.150000002</v>
      </c>
      <c r="O185" s="73">
        <f t="shared" ref="O185" si="19">O126</f>
        <v>25581523.150000002</v>
      </c>
      <c r="P185" s="73"/>
      <c r="Q185" s="76"/>
      <c r="S185" s="75"/>
      <c r="T185" s="75"/>
      <c r="U185" s="75"/>
      <c r="V185" s="66"/>
      <c r="W185" s="66"/>
    </row>
    <row r="186" spans="1:23" s="65" customFormat="1" ht="12.75" x14ac:dyDescent="0.2">
      <c r="A186" s="72"/>
      <c r="B186" s="72"/>
      <c r="C186" s="149" t="s">
        <v>354</v>
      </c>
      <c r="D186" s="150"/>
      <c r="E186" s="150"/>
      <c r="F186" s="150"/>
      <c r="G186" s="150"/>
      <c r="H186" s="150"/>
      <c r="I186" s="151"/>
      <c r="J186" s="88" t="s">
        <v>355</v>
      </c>
      <c r="K186" s="88" t="s">
        <v>356</v>
      </c>
      <c r="L186" s="70" t="s">
        <v>40</v>
      </c>
      <c r="M186" s="73">
        <f>M118-M121</f>
        <v>12174022.230000002</v>
      </c>
      <c r="N186" s="73">
        <v>0</v>
      </c>
      <c r="O186" s="73">
        <f>0+0</f>
        <v>0</v>
      </c>
      <c r="P186" s="73"/>
      <c r="Q186" s="76"/>
      <c r="V186" s="66"/>
      <c r="W186" s="66"/>
    </row>
    <row r="187" spans="1:23" s="65" customFormat="1" ht="12.75" x14ac:dyDescent="0.2">
      <c r="A187" s="72"/>
      <c r="B187" s="72"/>
      <c r="C187" s="149" t="s">
        <v>354</v>
      </c>
      <c r="D187" s="150"/>
      <c r="E187" s="150"/>
      <c r="F187" s="150"/>
      <c r="G187" s="150"/>
      <c r="H187" s="150"/>
      <c r="I187" s="151"/>
      <c r="J187" s="88" t="s">
        <v>357</v>
      </c>
      <c r="K187" s="88" t="s">
        <v>358</v>
      </c>
      <c r="L187" s="70" t="s">
        <v>40</v>
      </c>
      <c r="M187" s="73">
        <v>0</v>
      </c>
      <c r="N187" s="73">
        <f>N118-N121-N186</f>
        <v>25581523.150000002</v>
      </c>
      <c r="O187" s="73">
        <v>0</v>
      </c>
      <c r="P187" s="73"/>
      <c r="Q187" s="76"/>
      <c r="V187" s="66"/>
      <c r="W187" s="66"/>
    </row>
    <row r="188" spans="1:23" s="65" customFormat="1" ht="12.75" x14ac:dyDescent="0.2">
      <c r="A188" s="72"/>
      <c r="B188" s="72"/>
      <c r="C188" s="149" t="s">
        <v>354</v>
      </c>
      <c r="D188" s="150"/>
      <c r="E188" s="150"/>
      <c r="F188" s="150"/>
      <c r="G188" s="150"/>
      <c r="H188" s="150"/>
      <c r="I188" s="151"/>
      <c r="J188" s="88" t="s">
        <v>359</v>
      </c>
      <c r="K188" s="88" t="s">
        <v>360</v>
      </c>
      <c r="L188" s="70" t="s">
        <v>40</v>
      </c>
      <c r="M188" s="73">
        <v>0</v>
      </c>
      <c r="N188" s="73">
        <v>0</v>
      </c>
      <c r="O188" s="73">
        <f>O118-O121-O186</f>
        <v>25581523.150000002</v>
      </c>
      <c r="P188" s="73"/>
      <c r="Q188" s="76"/>
      <c r="V188" s="66"/>
      <c r="W188" s="66"/>
    </row>
    <row r="189" spans="1:23" s="65" customFormat="1" ht="27" customHeight="1" x14ac:dyDescent="0.2">
      <c r="A189" s="72" t="s">
        <v>237</v>
      </c>
      <c r="B189" s="72"/>
      <c r="C189" s="152" t="s">
        <v>361</v>
      </c>
      <c r="D189" s="152"/>
      <c r="E189" s="152"/>
      <c r="F189" s="152"/>
      <c r="G189" s="152"/>
      <c r="H189" s="152"/>
      <c r="I189" s="152"/>
      <c r="J189" s="70" t="s">
        <v>362</v>
      </c>
      <c r="K189" s="70" t="s">
        <v>40</v>
      </c>
      <c r="L189" s="70" t="s">
        <v>40</v>
      </c>
      <c r="M189" s="73">
        <v>0</v>
      </c>
      <c r="N189" s="73">
        <v>0</v>
      </c>
      <c r="O189" s="73">
        <v>0</v>
      </c>
      <c r="P189" s="73"/>
      <c r="Q189" s="76"/>
      <c r="V189" s="66"/>
      <c r="W189" s="66"/>
    </row>
    <row r="190" spans="1:23" s="65" customFormat="1" ht="12.75" x14ac:dyDescent="0.2">
      <c r="A190" s="72"/>
      <c r="B190" s="72"/>
      <c r="C190" s="153" t="s">
        <v>354</v>
      </c>
      <c r="D190" s="154"/>
      <c r="E190" s="154"/>
      <c r="F190" s="154"/>
      <c r="G190" s="154"/>
      <c r="H190" s="154"/>
      <c r="I190" s="155"/>
      <c r="J190" s="70" t="s">
        <v>363</v>
      </c>
      <c r="K190" s="88" t="s">
        <v>356</v>
      </c>
      <c r="L190" s="70" t="s">
        <v>40</v>
      </c>
      <c r="M190" s="73"/>
      <c r="N190" s="73"/>
      <c r="O190" s="73"/>
      <c r="P190" s="73"/>
      <c r="Q190" s="76"/>
      <c r="V190" s="66"/>
      <c r="W190" s="66"/>
    </row>
    <row r="191" spans="1:23" s="65" customFormat="1" ht="13.5" customHeight="1" x14ac:dyDescent="0.2">
      <c r="A191" s="72"/>
      <c r="B191" s="72"/>
      <c r="C191" s="153" t="s">
        <v>354</v>
      </c>
      <c r="D191" s="154"/>
      <c r="E191" s="154"/>
      <c r="F191" s="154"/>
      <c r="G191" s="154"/>
      <c r="H191" s="154"/>
      <c r="I191" s="155"/>
      <c r="J191" s="70" t="s">
        <v>364</v>
      </c>
      <c r="K191" s="88" t="s">
        <v>358</v>
      </c>
      <c r="L191" s="70" t="s">
        <v>40</v>
      </c>
      <c r="M191" s="73"/>
      <c r="N191" s="73"/>
      <c r="O191" s="73"/>
      <c r="P191" s="73"/>
      <c r="Q191" s="76"/>
      <c r="V191" s="66"/>
      <c r="W191" s="66"/>
    </row>
    <row r="192" spans="1:23" s="65" customFormat="1" ht="15.75" customHeight="1" x14ac:dyDescent="0.2">
      <c r="A192" s="72"/>
      <c r="B192" s="72"/>
      <c r="C192" s="153" t="s">
        <v>354</v>
      </c>
      <c r="D192" s="154"/>
      <c r="E192" s="154"/>
      <c r="F192" s="154"/>
      <c r="G192" s="154"/>
      <c r="H192" s="154"/>
      <c r="I192" s="155"/>
      <c r="J192" s="70" t="s">
        <v>365</v>
      </c>
      <c r="K192" s="88" t="s">
        <v>360</v>
      </c>
      <c r="L192" s="70" t="s">
        <v>40</v>
      </c>
      <c r="M192" s="73"/>
      <c r="N192" s="73"/>
      <c r="O192" s="73"/>
      <c r="P192" s="73"/>
      <c r="Q192" s="76"/>
      <c r="V192" s="66"/>
      <c r="W192" s="66"/>
    </row>
    <row r="193" spans="1:23" s="65" customFormat="1" ht="15" customHeight="1" x14ac:dyDescent="0.25">
      <c r="A193" s="98"/>
      <c r="B193" s="98"/>
      <c r="C193" s="99"/>
      <c r="D193" s="99"/>
      <c r="E193" s="99"/>
      <c r="F193" s="99"/>
      <c r="G193" s="99"/>
      <c r="H193" s="99"/>
      <c r="I193" s="99"/>
      <c r="J193" s="71"/>
      <c r="K193" s="71"/>
      <c r="L193" s="71" t="s">
        <v>97</v>
      </c>
      <c r="M193" s="100">
        <f>M118-M121-M185</f>
        <v>0</v>
      </c>
      <c r="N193" s="100">
        <f t="shared" ref="N193:P193" si="20">N118-N121-N185</f>
        <v>0</v>
      </c>
      <c r="O193" s="100">
        <f t="shared" si="20"/>
        <v>0</v>
      </c>
      <c r="P193" s="100">
        <f t="shared" si="20"/>
        <v>0</v>
      </c>
      <c r="Q193" s="74"/>
      <c r="V193" s="66"/>
      <c r="W193" s="66"/>
    </row>
    <row r="194" spans="1:23" s="65" customFormat="1" ht="15" customHeight="1" x14ac:dyDescent="0.2">
      <c r="A194" s="98"/>
      <c r="B194" s="98"/>
      <c r="C194" s="99"/>
      <c r="D194" s="99"/>
      <c r="E194" s="99"/>
      <c r="F194" s="99"/>
      <c r="G194" s="99"/>
      <c r="H194" s="99"/>
      <c r="I194" s="99"/>
      <c r="J194" s="71"/>
      <c r="K194" s="71"/>
      <c r="L194" s="71"/>
      <c r="M194" s="76"/>
      <c r="N194" s="76"/>
      <c r="O194" s="76"/>
      <c r="P194" s="74"/>
      <c r="Q194" s="74"/>
      <c r="V194" s="66"/>
      <c r="W194" s="66"/>
    </row>
    <row r="195" spans="1:23" s="65" customFormat="1" ht="15" customHeight="1" x14ac:dyDescent="0.2">
      <c r="A195" s="101"/>
      <c r="B195" s="101"/>
      <c r="C195" s="102"/>
      <c r="D195" s="102"/>
      <c r="E195" s="102"/>
      <c r="F195" s="102"/>
      <c r="G195" s="102"/>
      <c r="H195" s="102"/>
      <c r="I195" s="102"/>
      <c r="J195" s="103"/>
      <c r="K195" s="103"/>
      <c r="L195" s="103"/>
      <c r="M195" s="104"/>
      <c r="N195" s="104"/>
      <c r="O195" s="104"/>
      <c r="P195" s="105"/>
      <c r="Q195" s="74"/>
      <c r="V195" s="66"/>
      <c r="W195" s="66"/>
    </row>
    <row r="196" spans="1:23" s="65" customFormat="1" ht="15" customHeight="1" x14ac:dyDescent="0.2">
      <c r="A196" s="106"/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67"/>
      <c r="V196" s="66"/>
      <c r="W196" s="66"/>
    </row>
    <row r="197" spans="1:23" s="111" customFormat="1" ht="40.5" customHeight="1" x14ac:dyDescent="0.4">
      <c r="A197" s="147" t="s">
        <v>366</v>
      </c>
      <c r="B197" s="147"/>
      <c r="C197" s="147"/>
      <c r="D197" s="147"/>
      <c r="E197" s="147"/>
      <c r="F197" s="147"/>
      <c r="G197" s="147"/>
      <c r="H197" s="147"/>
      <c r="I197" s="147" t="s">
        <v>367</v>
      </c>
      <c r="J197" s="147"/>
      <c r="K197" s="147" t="s">
        <v>368</v>
      </c>
      <c r="L197" s="147"/>
      <c r="M197" s="107"/>
      <c r="N197" s="147" t="s">
        <v>369</v>
      </c>
      <c r="O197" s="147"/>
      <c r="P197" s="107"/>
      <c r="Q197" s="108"/>
      <c r="R197" s="108"/>
      <c r="S197" s="108"/>
      <c r="T197" s="108"/>
      <c r="U197" s="108"/>
      <c r="V197" s="109"/>
      <c r="W197" s="110"/>
    </row>
    <row r="198" spans="1:23" s="117" customFormat="1" ht="67.5" customHeight="1" x14ac:dyDescent="0.35">
      <c r="A198" s="148" t="s">
        <v>370</v>
      </c>
      <c r="B198" s="148"/>
      <c r="C198" s="148"/>
      <c r="D198" s="148"/>
      <c r="E198" s="148"/>
      <c r="F198" s="148"/>
      <c r="G198" s="148"/>
      <c r="H198" s="148"/>
      <c r="I198" s="148" t="s">
        <v>371</v>
      </c>
      <c r="J198" s="148"/>
      <c r="K198" s="148" t="s">
        <v>4</v>
      </c>
      <c r="L198" s="148"/>
      <c r="M198" s="112"/>
      <c r="N198" s="148" t="s">
        <v>5</v>
      </c>
      <c r="O198" s="148"/>
      <c r="P198" s="112"/>
      <c r="Q198" s="113"/>
      <c r="R198" s="114"/>
      <c r="S198" s="114"/>
      <c r="T198" s="114"/>
      <c r="U198" s="114"/>
      <c r="V198" s="115"/>
      <c r="W198" s="116"/>
    </row>
    <row r="199" spans="1:23" s="111" customFormat="1" ht="27.75" x14ac:dyDescent="0.4">
      <c r="A199" s="118"/>
      <c r="B199" s="118"/>
      <c r="C199" s="118"/>
      <c r="D199" s="118"/>
      <c r="E199" s="118"/>
      <c r="F199" s="118"/>
      <c r="G199" s="118"/>
      <c r="H199" s="119"/>
      <c r="I199" s="119"/>
      <c r="J199" s="120"/>
      <c r="K199" s="120"/>
      <c r="L199" s="120"/>
      <c r="M199" s="120"/>
      <c r="N199" s="118"/>
      <c r="O199" s="118"/>
      <c r="P199" s="118"/>
      <c r="Q199" s="121"/>
      <c r="V199" s="110"/>
      <c r="W199" s="110"/>
    </row>
    <row r="200" spans="1:23" s="111" customFormat="1" ht="40.5" customHeight="1" x14ac:dyDescent="0.4">
      <c r="A200" s="118"/>
      <c r="B200" s="146" t="s">
        <v>372</v>
      </c>
      <c r="C200" s="146"/>
      <c r="D200" s="107"/>
      <c r="E200" s="147" t="s">
        <v>373</v>
      </c>
      <c r="F200" s="147"/>
      <c r="G200" s="147"/>
      <c r="H200" s="107"/>
      <c r="I200" s="147" t="s">
        <v>374</v>
      </c>
      <c r="J200" s="147"/>
      <c r="K200" s="107"/>
      <c r="L200" s="107"/>
      <c r="M200" s="107"/>
      <c r="N200" s="147" t="s">
        <v>375</v>
      </c>
      <c r="O200" s="147"/>
      <c r="P200" s="107"/>
      <c r="Q200" s="108"/>
      <c r="R200" s="108"/>
      <c r="S200" s="108"/>
      <c r="V200" s="110"/>
      <c r="W200" s="110"/>
    </row>
    <row r="201" spans="1:23" s="117" customFormat="1" ht="27.75" customHeight="1" x14ac:dyDescent="0.35">
      <c r="A201" s="122"/>
      <c r="B201" s="122"/>
      <c r="C201" s="122"/>
      <c r="D201" s="122"/>
      <c r="E201" s="148" t="s">
        <v>371</v>
      </c>
      <c r="F201" s="148"/>
      <c r="G201" s="112"/>
      <c r="H201" s="112"/>
      <c r="I201" s="148" t="s">
        <v>376</v>
      </c>
      <c r="J201" s="148"/>
      <c r="K201" s="148"/>
      <c r="L201" s="112"/>
      <c r="M201" s="112"/>
      <c r="N201" s="148" t="s">
        <v>377</v>
      </c>
      <c r="O201" s="148"/>
      <c r="P201" s="112"/>
      <c r="Q201" s="113"/>
      <c r="R201" s="113"/>
      <c r="S201" s="113"/>
      <c r="V201" s="116"/>
      <c r="W201" s="116"/>
    </row>
    <row r="202" spans="1:23" s="111" customFormat="1" ht="54" customHeight="1" x14ac:dyDescent="0.4">
      <c r="A202" s="118"/>
      <c r="B202" s="118"/>
      <c r="C202" s="139" t="s">
        <v>378</v>
      </c>
      <c r="D202" s="139"/>
      <c r="E202" s="140" t="s">
        <v>379</v>
      </c>
      <c r="F202" s="140"/>
      <c r="G202" s="140"/>
      <c r="H202" s="140"/>
      <c r="I202" s="141" t="s">
        <v>380</v>
      </c>
      <c r="J202" s="141"/>
      <c r="K202" s="118"/>
      <c r="L202" s="118"/>
      <c r="M202" s="118"/>
      <c r="N202" s="118"/>
      <c r="O202" s="118"/>
      <c r="P202" s="118"/>
      <c r="Q202" s="121"/>
      <c r="V202" s="110"/>
      <c r="W202" s="110"/>
    </row>
    <row r="203" spans="1:23" s="111" customFormat="1" ht="16.5" customHeight="1" thickBot="1" x14ac:dyDescent="0.45">
      <c r="A203" s="118"/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21"/>
      <c r="V203" s="110"/>
      <c r="W203" s="110"/>
    </row>
    <row r="204" spans="1:23" s="111" customFormat="1" ht="26.25" customHeight="1" x14ac:dyDescent="0.4">
      <c r="A204" s="118"/>
      <c r="B204" s="142" t="s">
        <v>381</v>
      </c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4"/>
      <c r="P204" s="118"/>
      <c r="Q204" s="121"/>
      <c r="V204" s="110"/>
      <c r="W204" s="110"/>
    </row>
    <row r="205" spans="1:23" s="111" customFormat="1" ht="33" customHeight="1" x14ac:dyDescent="0.4">
      <c r="A205" s="118"/>
      <c r="B205" s="131" t="s">
        <v>382</v>
      </c>
      <c r="C205" s="132"/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132"/>
      <c r="O205" s="145"/>
      <c r="P205" s="118"/>
      <c r="Q205" s="121"/>
      <c r="V205" s="110"/>
      <c r="W205" s="110"/>
    </row>
    <row r="206" spans="1:23" s="117" customFormat="1" ht="28.5" customHeight="1" x14ac:dyDescent="0.35">
      <c r="A206" s="112"/>
      <c r="B206" s="135" t="s">
        <v>383</v>
      </c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  <c r="O206" s="137"/>
      <c r="P206" s="122"/>
      <c r="Q206" s="123"/>
      <c r="V206" s="116"/>
      <c r="W206" s="116"/>
    </row>
    <row r="207" spans="1:23" s="111" customFormat="1" ht="64.5" customHeight="1" x14ac:dyDescent="0.4">
      <c r="A207" s="120"/>
      <c r="B207" s="131"/>
      <c r="C207" s="132"/>
      <c r="D207" s="132"/>
      <c r="E207" s="132"/>
      <c r="F207" s="119"/>
      <c r="G207" s="133" t="s">
        <v>384</v>
      </c>
      <c r="H207" s="133"/>
      <c r="I207" s="133"/>
      <c r="J207" s="133"/>
      <c r="K207" s="133"/>
      <c r="L207" s="133"/>
      <c r="M207" s="133"/>
      <c r="N207" s="133"/>
      <c r="O207" s="134"/>
      <c r="P207" s="118"/>
      <c r="Q207" s="121"/>
      <c r="V207" s="110"/>
      <c r="W207" s="110"/>
    </row>
    <row r="208" spans="1:23" s="117" customFormat="1" ht="33.75" customHeight="1" x14ac:dyDescent="0.35">
      <c r="A208" s="112"/>
      <c r="B208" s="135" t="s">
        <v>4</v>
      </c>
      <c r="C208" s="136"/>
      <c r="D208" s="136"/>
      <c r="E208" s="136"/>
      <c r="F208" s="122"/>
      <c r="G208" s="136" t="s">
        <v>5</v>
      </c>
      <c r="H208" s="136"/>
      <c r="I208" s="136"/>
      <c r="J208" s="136"/>
      <c r="K208" s="136"/>
      <c r="L208" s="136"/>
      <c r="M208" s="136"/>
      <c r="N208" s="136"/>
      <c r="O208" s="137"/>
      <c r="P208" s="122"/>
      <c r="Q208" s="123"/>
      <c r="V208" s="116"/>
      <c r="W208" s="116"/>
    </row>
    <row r="209" spans="1:23" s="111" customFormat="1" ht="36.75" customHeight="1" x14ac:dyDescent="0.4">
      <c r="A209" s="107"/>
      <c r="B209" s="138" t="s">
        <v>385</v>
      </c>
      <c r="C209" s="139"/>
      <c r="D209" s="139"/>
      <c r="E209" s="124"/>
      <c r="F209" s="140" t="s">
        <v>386</v>
      </c>
      <c r="G209" s="140"/>
      <c r="H209" s="140" t="s">
        <v>380</v>
      </c>
      <c r="I209" s="140"/>
      <c r="J209" s="140"/>
      <c r="K209" s="118"/>
      <c r="L209" s="118"/>
      <c r="M209" s="118"/>
      <c r="N209" s="118"/>
      <c r="O209" s="125"/>
      <c r="P209" s="118"/>
      <c r="Q209" s="121"/>
      <c r="V209" s="110"/>
      <c r="W209" s="110"/>
    </row>
    <row r="210" spans="1:23" s="111" customFormat="1" ht="24.75" customHeight="1" thickBot="1" x14ac:dyDescent="0.45">
      <c r="A210" s="118"/>
      <c r="B210" s="128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30"/>
      <c r="P210" s="118"/>
      <c r="Q210" s="121"/>
      <c r="V210" s="110"/>
      <c r="W210" s="110"/>
    </row>
    <row r="211" spans="1:23" s="65" customFormat="1" ht="12.75" x14ac:dyDescent="0.2">
      <c r="A211" s="67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67"/>
      <c r="N211" s="67"/>
      <c r="O211" s="67"/>
      <c r="P211" s="67"/>
      <c r="Q211" s="67"/>
      <c r="V211" s="66"/>
      <c r="W211" s="66"/>
    </row>
    <row r="212" spans="1:23" s="65" customFormat="1" ht="12.75" x14ac:dyDescent="0.2">
      <c r="A212" s="127" t="s">
        <v>387</v>
      </c>
      <c r="B212" s="127"/>
      <c r="C212" s="127"/>
      <c r="D212" s="127"/>
      <c r="E212" s="127"/>
      <c r="F212" s="127"/>
      <c r="G212" s="127"/>
      <c r="H212" s="127"/>
      <c r="I212" s="127"/>
      <c r="J212" s="127"/>
      <c r="K212" s="127"/>
      <c r="L212" s="127"/>
      <c r="M212" s="127"/>
      <c r="N212" s="127"/>
      <c r="O212" s="127"/>
      <c r="P212" s="127"/>
      <c r="Q212" s="126"/>
      <c r="V212" s="66"/>
      <c r="W212" s="66"/>
    </row>
    <row r="213" spans="1:23" s="65" customFormat="1" ht="68.25" customHeight="1" x14ac:dyDescent="0.2">
      <c r="A213" s="127" t="s">
        <v>388</v>
      </c>
      <c r="B213" s="127"/>
      <c r="C213" s="127"/>
      <c r="D213" s="127"/>
      <c r="E213" s="127"/>
      <c r="F213" s="127"/>
      <c r="G213" s="127"/>
      <c r="H213" s="127"/>
      <c r="I213" s="127"/>
      <c r="J213" s="127"/>
      <c r="K213" s="127"/>
      <c r="L213" s="127"/>
      <c r="M213" s="127"/>
      <c r="N213" s="127"/>
      <c r="O213" s="127"/>
      <c r="P213" s="127"/>
      <c r="Q213" s="126"/>
      <c r="V213" s="66"/>
      <c r="W213" s="66"/>
    </row>
    <row r="214" spans="1:23" s="65" customFormat="1" ht="26.25" customHeight="1" x14ac:dyDescent="0.2">
      <c r="A214" s="127" t="s">
        <v>389</v>
      </c>
      <c r="B214" s="127"/>
      <c r="C214" s="127"/>
      <c r="D214" s="127"/>
      <c r="E214" s="127"/>
      <c r="F214" s="127"/>
      <c r="G214" s="127"/>
      <c r="H214" s="127"/>
      <c r="I214" s="127"/>
      <c r="J214" s="127"/>
      <c r="K214" s="127"/>
      <c r="L214" s="127"/>
      <c r="M214" s="127"/>
      <c r="N214" s="127"/>
      <c r="O214" s="127"/>
      <c r="P214" s="127"/>
      <c r="Q214" s="126"/>
      <c r="V214" s="66"/>
      <c r="W214" s="66"/>
    </row>
    <row r="215" spans="1:23" s="65" customFormat="1" ht="28.5" customHeight="1" x14ac:dyDescent="0.2">
      <c r="A215" s="127" t="s">
        <v>390</v>
      </c>
      <c r="B215" s="127"/>
      <c r="C215" s="127"/>
      <c r="D215" s="127"/>
      <c r="E215" s="127"/>
      <c r="F215" s="127"/>
      <c r="G215" s="127"/>
      <c r="H215" s="127"/>
      <c r="I215" s="127"/>
      <c r="J215" s="127"/>
      <c r="K215" s="127"/>
      <c r="L215" s="127"/>
      <c r="M215" s="127"/>
      <c r="N215" s="127"/>
      <c r="O215" s="127"/>
      <c r="P215" s="127"/>
      <c r="Q215" s="126"/>
      <c r="V215" s="66"/>
      <c r="W215" s="66"/>
    </row>
    <row r="216" spans="1:23" s="65" customFormat="1" ht="17.25" customHeight="1" x14ac:dyDescent="0.2">
      <c r="A216" s="127" t="s">
        <v>391</v>
      </c>
      <c r="B216" s="127"/>
      <c r="C216" s="127"/>
      <c r="D216" s="127"/>
      <c r="E216" s="127"/>
      <c r="F216" s="127"/>
      <c r="G216" s="127"/>
      <c r="H216" s="127"/>
      <c r="I216" s="127"/>
      <c r="J216" s="127"/>
      <c r="K216" s="127"/>
      <c r="L216" s="127"/>
      <c r="M216" s="127"/>
      <c r="N216" s="127"/>
      <c r="O216" s="127"/>
      <c r="P216" s="127"/>
      <c r="Q216" s="126"/>
      <c r="V216" s="66"/>
      <c r="W216" s="66"/>
    </row>
    <row r="217" spans="1:23" s="65" customFormat="1" ht="23.25" customHeight="1" x14ac:dyDescent="0.2">
      <c r="A217" s="127" t="s">
        <v>392</v>
      </c>
      <c r="B217" s="127"/>
      <c r="C217" s="127"/>
      <c r="D217" s="127"/>
      <c r="E217" s="127"/>
      <c r="F217" s="127"/>
      <c r="G217" s="127"/>
      <c r="H217" s="127"/>
      <c r="I217" s="127"/>
      <c r="J217" s="127"/>
      <c r="K217" s="127"/>
      <c r="L217" s="127"/>
      <c r="M217" s="127"/>
      <c r="N217" s="127"/>
      <c r="O217" s="127"/>
      <c r="P217" s="127"/>
      <c r="Q217" s="126"/>
      <c r="V217" s="66"/>
      <c r="W217" s="66"/>
    </row>
  </sheetData>
  <mergeCells count="210">
    <mergeCell ref="C14:I14"/>
    <mergeCell ref="A16:D16"/>
    <mergeCell ref="C20:M20"/>
    <mergeCell ref="A26:D29"/>
    <mergeCell ref="G26:N26"/>
    <mergeCell ref="A30:D30"/>
    <mergeCell ref="J1:O1"/>
    <mergeCell ref="J2:O2"/>
    <mergeCell ref="J3:O3"/>
    <mergeCell ref="M10:O10"/>
    <mergeCell ref="C12:I12"/>
    <mergeCell ref="C13:I13"/>
    <mergeCell ref="A37:D37"/>
    <mergeCell ref="A38:D38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A49:D49"/>
    <mergeCell ref="A50:D50"/>
    <mergeCell ref="A51:D51"/>
    <mergeCell ref="A52:D52"/>
    <mergeCell ref="A53:D53"/>
    <mergeCell ref="A54:D54"/>
    <mergeCell ref="A43:D43"/>
    <mergeCell ref="A44:D44"/>
    <mergeCell ref="A45:D45"/>
    <mergeCell ref="A46:D46"/>
    <mergeCell ref="A47:D47"/>
    <mergeCell ref="A48:D48"/>
    <mergeCell ref="A61:D61"/>
    <mergeCell ref="A62:D62"/>
    <mergeCell ref="A63:D63"/>
    <mergeCell ref="A64:D64"/>
    <mergeCell ref="A65:D65"/>
    <mergeCell ref="A66:D66"/>
    <mergeCell ref="A55:D55"/>
    <mergeCell ref="A56:D56"/>
    <mergeCell ref="A57:D57"/>
    <mergeCell ref="A58:D58"/>
    <mergeCell ref="A59:D59"/>
    <mergeCell ref="A60:D60"/>
    <mergeCell ref="A73:D73"/>
    <mergeCell ref="A74:D74"/>
    <mergeCell ref="A75:D75"/>
    <mergeCell ref="A76:D76"/>
    <mergeCell ref="A77:D77"/>
    <mergeCell ref="A78:D78"/>
    <mergeCell ref="A67:D67"/>
    <mergeCell ref="A68:D68"/>
    <mergeCell ref="A69:D69"/>
    <mergeCell ref="A70:D70"/>
    <mergeCell ref="A71:D71"/>
    <mergeCell ref="A72:D72"/>
    <mergeCell ref="A85:D85"/>
    <mergeCell ref="A86:D86"/>
    <mergeCell ref="A87:D87"/>
    <mergeCell ref="A88:D88"/>
    <mergeCell ref="A89:D89"/>
    <mergeCell ref="A90:D90"/>
    <mergeCell ref="A79:D79"/>
    <mergeCell ref="A80:D80"/>
    <mergeCell ref="A81:D81"/>
    <mergeCell ref="A82:D82"/>
    <mergeCell ref="A83:D83"/>
    <mergeCell ref="A84:D84"/>
    <mergeCell ref="A97:D97"/>
    <mergeCell ref="A98:D98"/>
    <mergeCell ref="A99:D99"/>
    <mergeCell ref="A100:D100"/>
    <mergeCell ref="A101:D101"/>
    <mergeCell ref="A102:D102"/>
    <mergeCell ref="A91:D91"/>
    <mergeCell ref="A92:D92"/>
    <mergeCell ref="A93:D93"/>
    <mergeCell ref="A94:D94"/>
    <mergeCell ref="A95:D95"/>
    <mergeCell ref="A96:D96"/>
    <mergeCell ref="A109:D109"/>
    <mergeCell ref="A110:D110"/>
    <mergeCell ref="A111:D111"/>
    <mergeCell ref="A112:P112"/>
    <mergeCell ref="A114:B116"/>
    <mergeCell ref="C114:I116"/>
    <mergeCell ref="M114:P114"/>
    <mergeCell ref="P115:P116"/>
    <mergeCell ref="A103:D103"/>
    <mergeCell ref="A104:D104"/>
    <mergeCell ref="A105:D105"/>
    <mergeCell ref="A106:D106"/>
    <mergeCell ref="A107:D107"/>
    <mergeCell ref="A108:D108"/>
    <mergeCell ref="C122:I122"/>
    <mergeCell ref="C123:I123"/>
    <mergeCell ref="C124:I124"/>
    <mergeCell ref="C125:I125"/>
    <mergeCell ref="C126:I126"/>
    <mergeCell ref="C127:I127"/>
    <mergeCell ref="A117:B117"/>
    <mergeCell ref="C117:I117"/>
    <mergeCell ref="C118:I118"/>
    <mergeCell ref="C119:I119"/>
    <mergeCell ref="C120:I120"/>
    <mergeCell ref="C121:I121"/>
    <mergeCell ref="C134:I134"/>
    <mergeCell ref="C135:I135"/>
    <mergeCell ref="C136:I136"/>
    <mergeCell ref="C137:I137"/>
    <mergeCell ref="C138:I138"/>
    <mergeCell ref="C139:I139"/>
    <mergeCell ref="C128:I128"/>
    <mergeCell ref="C129:I129"/>
    <mergeCell ref="C130:I130"/>
    <mergeCell ref="C131:I131"/>
    <mergeCell ref="C132:I132"/>
    <mergeCell ref="C133:I133"/>
    <mergeCell ref="C146:I146"/>
    <mergeCell ref="C147:I147"/>
    <mergeCell ref="C148:I148"/>
    <mergeCell ref="C149:I149"/>
    <mergeCell ref="C150:I150"/>
    <mergeCell ref="C151:I151"/>
    <mergeCell ref="C140:I140"/>
    <mergeCell ref="C141:I141"/>
    <mergeCell ref="C142:I142"/>
    <mergeCell ref="C143:I143"/>
    <mergeCell ref="C144:I144"/>
    <mergeCell ref="C145:I145"/>
    <mergeCell ref="C158:I158"/>
    <mergeCell ref="C159:I159"/>
    <mergeCell ref="C160:I160"/>
    <mergeCell ref="C161:I161"/>
    <mergeCell ref="C162:I162"/>
    <mergeCell ref="C163:I163"/>
    <mergeCell ref="C152:I152"/>
    <mergeCell ref="C153:I153"/>
    <mergeCell ref="C154:I154"/>
    <mergeCell ref="C155:I155"/>
    <mergeCell ref="C156:I156"/>
    <mergeCell ref="C157:I157"/>
    <mergeCell ref="C170:I170"/>
    <mergeCell ref="C171:I171"/>
    <mergeCell ref="C172:I172"/>
    <mergeCell ref="C173:I173"/>
    <mergeCell ref="C174:I174"/>
    <mergeCell ref="C175:I175"/>
    <mergeCell ref="C164:I164"/>
    <mergeCell ref="C165:I165"/>
    <mergeCell ref="C166:I166"/>
    <mergeCell ref="C167:I167"/>
    <mergeCell ref="C168:I168"/>
    <mergeCell ref="C169:I169"/>
    <mergeCell ref="C182:I182"/>
    <mergeCell ref="C183:I183"/>
    <mergeCell ref="C184:I184"/>
    <mergeCell ref="C185:I185"/>
    <mergeCell ref="C186:I186"/>
    <mergeCell ref="C187:I187"/>
    <mergeCell ref="C176:I176"/>
    <mergeCell ref="C177:I177"/>
    <mergeCell ref="C178:I178"/>
    <mergeCell ref="C179:I179"/>
    <mergeCell ref="C180:I180"/>
    <mergeCell ref="C181:I181"/>
    <mergeCell ref="K197:L197"/>
    <mergeCell ref="N197:O197"/>
    <mergeCell ref="A198:H198"/>
    <mergeCell ref="I198:J198"/>
    <mergeCell ref="K198:L198"/>
    <mergeCell ref="N198:O198"/>
    <mergeCell ref="C188:I188"/>
    <mergeCell ref="C189:I189"/>
    <mergeCell ref="C190:I190"/>
    <mergeCell ref="C191:I191"/>
    <mergeCell ref="C192:I192"/>
    <mergeCell ref="A197:H197"/>
    <mergeCell ref="I197:J197"/>
    <mergeCell ref="C202:D202"/>
    <mergeCell ref="E202:H202"/>
    <mergeCell ref="I202:J202"/>
    <mergeCell ref="B204:O204"/>
    <mergeCell ref="B205:O205"/>
    <mergeCell ref="B206:O206"/>
    <mergeCell ref="B200:C200"/>
    <mergeCell ref="E200:G200"/>
    <mergeCell ref="I200:J200"/>
    <mergeCell ref="N200:O200"/>
    <mergeCell ref="E201:F201"/>
    <mergeCell ref="I201:K201"/>
    <mergeCell ref="N201:O201"/>
    <mergeCell ref="A217:P217"/>
    <mergeCell ref="B210:O210"/>
    <mergeCell ref="A212:P212"/>
    <mergeCell ref="A213:P213"/>
    <mergeCell ref="A214:P214"/>
    <mergeCell ref="A215:P215"/>
    <mergeCell ref="A216:P216"/>
    <mergeCell ref="B207:E207"/>
    <mergeCell ref="G207:O207"/>
    <mergeCell ref="B208:E208"/>
    <mergeCell ref="G208:O208"/>
    <mergeCell ref="B209:D209"/>
    <mergeCell ref="F209:G209"/>
    <mergeCell ref="H209:J209"/>
  </mergeCells>
  <pageMargins left="0.7" right="0.7" top="0.75" bottom="0.75" header="0.3" footer="0.3"/>
  <pageSetup paperSize="9" scale="39" fitToHeight="0" orientation="portrait" r:id="rId1"/>
  <rowBreaks count="2" manualBreakCount="2">
    <brk id="111" max="14" man="1"/>
    <brk id="19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раздел 1 и 2</vt:lpstr>
      <vt:lpstr>'раздел 1 и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vorobyevadg</dc:creator>
  <cp:lastModifiedBy>Админов Админ</cp:lastModifiedBy>
  <dcterms:created xsi:type="dcterms:W3CDTF">2025-02-10T04:11:55Z</dcterms:created>
  <dcterms:modified xsi:type="dcterms:W3CDTF">2025-02-10T08:48:33Z</dcterms:modified>
</cp:coreProperties>
</file>